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uardons" sheetId="1" state="visible" r:id="rId3"/>
    <sheet name="Resum" sheetId="2" state="visible" r:id="rId4"/>
    <sheet name="Catàlegs" sheetId="3" state="visible" r:id="rId5"/>
    <sheet name="Notes i fonts" sheetId="4" state="visible" r:id="rId6"/>
  </sheets>
  <definedNames>
    <definedName function="false" hidden="true" localSheetId="0" name="_xlnm._FilterDatabase" vbProcedure="false">Guardons!$A$1:$N$759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H1" authorId="0">
      <text>
        <r>
          <rPr>
            <sz val="10"/>
            <rFont val="Arial"/>
            <family val="2"/>
          </rPr>
          <t xml:space="preserve">Territori de naixement; si l’autor/a va nàixer fora del domini lingüístic, territori de trajectòria (vegeu Observacions). En groc, sense dada.</t>
        </r>
      </text>
    </comment>
    <comment ref="I1" authorId="0">
      <text>
        <r>
          <rPr>
            <sz val="10"/>
            <rFont val="Arial"/>
            <family val="2"/>
          </rPr>
          <t xml:space="preserve">Només per a autores: any del primer llibre de poesia, abans o des del 2000. Permet creuar amb el tall generacional de Matas (2024).</t>
        </r>
      </text>
    </comment>
    <comment ref="J1" authorId="0">
      <text>
        <r>
          <rPr>
            <sz val="10"/>
            <rFont val="Arial"/>
            <family val="2"/>
          </rPr>
          <t xml:space="preserve">Només per a autores: si figura a la relació d’autores de l’annex 5 de la tesi de Meritxell Matas (2024).</t>
        </r>
      </text>
    </comment>
  </commentList>
</comments>
</file>

<file path=xl/sharedStrings.xml><?xml version="1.0" encoding="utf-8"?>
<sst xmlns="http://schemas.openxmlformats.org/spreadsheetml/2006/main" count="8312" uniqueCount="1385">
  <si>
    <t xml:space="preserve">Premi</t>
  </si>
  <si>
    <t xml:space="preserve">Territori del premi</t>
  </si>
  <si>
    <t xml:space="preserve">Any</t>
  </si>
  <si>
    <t xml:space="preserve">Autor/a</t>
  </si>
  <si>
    <t xml:space="preserve">Obra</t>
  </si>
  <si>
    <t xml:space="preserve">Gènere</t>
  </si>
  <si>
    <t xml:space="preserve">Estat</t>
  </si>
  <si>
    <t xml:space="preserve">Territori de l’autor/a</t>
  </si>
  <si>
    <t xml:space="preserve">Debut poètic (autores)</t>
  </si>
  <si>
    <t xml:space="preserve">Al corpus de Matas 2024 (autores)</t>
  </si>
  <si>
    <t xml:space="preserve">Modalitat del premi</t>
  </si>
  <si>
    <t xml:space="preserve">Observacions</t>
  </si>
  <si>
    <t xml:space="preserve">Font</t>
  </si>
  <si>
    <t xml:space="preserve">Nivell del premi</t>
  </si>
  <si>
    <t xml:space="preserve">Carles Riba</t>
  </si>
  <si>
    <t xml:space="preserve">Catalunya</t>
  </si>
  <si>
    <t xml:space="preserve">Anna Aguilar-Amat</t>
  </si>
  <si>
    <t xml:space="preserve">Trànsit entre dos vols</t>
  </si>
  <si>
    <t xml:space="preserve">Dona</t>
  </si>
  <si>
    <t xml:space="preserve">Atorgat</t>
  </si>
  <si>
    <t xml:space="preserve">Abans del 2000</t>
  </si>
  <si>
    <t xml:space="preserve">No</t>
  </si>
  <si>
    <t xml:space="preserve">Obra inèdita</t>
  </si>
  <si>
    <t xml:space="preserve">https://www.enciclopedia.cat/gran-enciclopedia-catalana/premi-carles-riba</t>
  </si>
  <si>
    <t xml:space="preserve">Consagració</t>
  </si>
  <si>
    <t xml:space="preserve">Susanna Rafart</t>
  </si>
  <si>
    <t xml:space="preserve">Pou de glaç</t>
  </si>
  <si>
    <t xml:space="preserve">Pere Rovira</t>
  </si>
  <si>
    <t xml:space="preserve">La mar de dins</t>
  </si>
  <si>
    <t xml:space="preserve">Home</t>
  </si>
  <si>
    <t xml:space="preserve">Manel Forcano</t>
  </si>
  <si>
    <t xml:space="preserve">El tren de Bagdad</t>
  </si>
  <si>
    <t xml:space="preserve">Bartomeu Fiol</t>
  </si>
  <si>
    <t xml:space="preserve">Càbales del call</t>
  </si>
  <si>
    <t xml:space="preserve">Illes Balears</t>
  </si>
  <si>
    <t xml:space="preserve">Isidre Martínez Marzo</t>
  </si>
  <si>
    <t xml:space="preserve">Hostes</t>
  </si>
  <si>
    <t xml:space="preserve">País Valencià</t>
  </si>
  <si>
    <t xml:space="preserve">Jaume Pont</t>
  </si>
  <si>
    <t xml:space="preserve">Enlloc</t>
  </si>
  <si>
    <t xml:space="preserve">Txema Martínez Inglés</t>
  </si>
  <si>
    <t xml:space="preserve">L’arrel i la pluja</t>
  </si>
  <si>
    <t xml:space="preserve">Sebastià Alzamora</t>
  </si>
  <si>
    <t xml:space="preserve">La part visible</t>
  </si>
  <si>
    <t xml:space="preserve">Carles Camps Mundó</t>
  </si>
  <si>
    <t xml:space="preserve">La mort i la paraula</t>
  </si>
  <si>
    <t xml:space="preserve">Rosa Font Massot</t>
  </si>
  <si>
    <t xml:space="preserve">Un lloc a l’ombra</t>
  </si>
  <si>
    <t xml:space="preserve">Marcel Riera</t>
  </si>
  <si>
    <t xml:space="preserve">Llum d’Irlanda</t>
  </si>
  <si>
    <t xml:space="preserve">Francesc Garriga</t>
  </si>
  <si>
    <t xml:space="preserve">Tornar és lluny</t>
  </si>
  <si>
    <t xml:space="preserve">Marc Romera</t>
  </si>
  <si>
    <t xml:space="preserve">La nosa</t>
  </si>
  <si>
    <t xml:space="preserve">Hilari de Cara</t>
  </si>
  <si>
    <t xml:space="preserve">Refraccions</t>
  </si>
  <si>
    <t xml:space="preserve">Nascut a Melilla; trajectòria a Catalunya.</t>
  </si>
  <si>
    <t xml:space="preserve">Víctor Obiols</t>
  </si>
  <si>
    <t xml:space="preserve">Dret al miracle</t>
  </si>
  <si>
    <t xml:space="preserve">Maria Cabrera</t>
  </si>
  <si>
    <t xml:space="preserve">La ciutat cansada</t>
  </si>
  <si>
    <t xml:space="preserve">Des del 2000</t>
  </si>
  <si>
    <t xml:space="preserve">Sí</t>
  </si>
  <si>
    <t xml:space="preserve">També signa Maria Callís Cabrera; així consta a Matas (2024), que data el premi el 2017 (any de publicació).</t>
  </si>
  <si>
    <t xml:space="preserve">Josep Maria Fulquet</t>
  </si>
  <si>
    <t xml:space="preserve">Ample vol de la nit</t>
  </si>
  <si>
    <t xml:space="preserve">Carles Rebassa</t>
  </si>
  <si>
    <t xml:space="preserve">Sons bruts</t>
  </si>
  <si>
    <t xml:space="preserve">Lluís Calvo</t>
  </si>
  <si>
    <t xml:space="preserve">L’espai profund</t>
  </si>
  <si>
    <t xml:space="preserve">Nascut a Saragossa; trajectòria a Catalunya.</t>
  </si>
  <si>
    <t xml:space="preserve">Miquel Desclot</t>
  </si>
  <si>
    <t xml:space="preserve">Despertar-me quan no dormo</t>
  </si>
  <si>
    <t xml:space="preserve">Antoni Vidal Ferrando</t>
  </si>
  <si>
    <t xml:space="preserve">Si entra boira no tendré on anar</t>
  </si>
  <si>
    <t xml:space="preserve">Jordi Llavina</t>
  </si>
  <si>
    <t xml:space="preserve">Un llum que crema</t>
  </si>
  <si>
    <t xml:space="preserve">Mireia Calafell</t>
  </si>
  <si>
    <t xml:space="preserve">Si una emergència</t>
  </si>
  <si>
    <t xml:space="preserve">Blanca Llum Vidal</t>
  </si>
  <si>
    <t xml:space="preserve">Tan bonica i tirana</t>
  </si>
  <si>
    <t xml:space="preserve">Títol segons el registre ISBN de Proa (2025).</t>
  </si>
  <si>
    <t xml:space="preserve">Jaume Coll Mariné</t>
  </si>
  <si>
    <t xml:space="preserve">Com les fulles</t>
  </si>
  <si>
    <t xml:space="preserve">L’editorial el presenta com a premi 2025; l’Enciclopèdia el data el 2026, quan el premi passa a la Nit de les Lletres Catalanes.</t>
  </si>
  <si>
    <t xml:space="preserve">https://proapi.grup62.cat/descargas/sala-prensa-libro/sinopsis-y-biografia/445282/com-les-fulles.pdf</t>
  </si>
  <si>
    <t xml:space="preserve">Gabriel Ferrater</t>
  </si>
  <si>
    <t xml:space="preserve">La pau del cranc</t>
  </si>
  <si>
    <t xml:space="preserve">https://ca.wikipedia.org/wiki/Premi_de_poesia_Sant_Cugat_a_la_mem%C3%B2ria_de_Gabriel_Ferrater</t>
  </si>
  <si>
    <t xml:space="preserve">Yannick Garcia</t>
  </si>
  <si>
    <t xml:space="preserve">De dalt i de baix</t>
  </si>
  <si>
    <t xml:space="preserve">Enric Virgili</t>
  </si>
  <si>
    <t xml:space="preserve">Mamut</t>
  </si>
  <si>
    <t xml:space="preserve">Antoni Ibàñez</t>
  </si>
  <si>
    <t xml:space="preserve">Una certa penombra</t>
  </si>
  <si>
    <t xml:space="preserve">Dolors Miquel</t>
  </si>
  <si>
    <t xml:space="preserve">Missa pagesa</t>
  </si>
  <si>
    <t xml:space="preserve">Albert Roig</t>
  </si>
  <si>
    <t xml:space="preserve">A l’encesa</t>
  </si>
  <si>
    <t xml:space="preserve">Desert</t>
  </si>
  <si>
    <t xml:space="preserve">Albert Balasch</t>
  </si>
  <si>
    <t xml:space="preserve">La caça de l’home</t>
  </si>
  <si>
    <t xml:space="preserve">Adrià Targa</t>
  </si>
  <si>
    <t xml:space="preserve">Boques en calma</t>
  </si>
  <si>
    <t xml:space="preserve">Jaume Subirana</t>
  </si>
  <si>
    <t xml:space="preserve">Una pedra sura</t>
  </si>
  <si>
    <t xml:space="preserve">Anna Garcia Garay</t>
  </si>
  <si>
    <t xml:space="preserve">Els mots encreuats</t>
  </si>
  <si>
    <t xml:space="preserve">Manel Ollé</t>
  </si>
  <si>
    <t xml:space="preserve">Bratislava o Bucarest</t>
  </si>
  <si>
    <t xml:space="preserve">Josep Domènech Ponsatí</t>
  </si>
  <si>
    <t xml:space="preserve">El càcol</t>
  </si>
  <si>
    <t xml:space="preserve">Eva Baltasar</t>
  </si>
  <si>
    <t xml:space="preserve">Animals d’hivern</t>
  </si>
  <si>
    <t xml:space="preserve">No consta</t>
  </si>
  <si>
    <t xml:space="preserve">Segons la numeració d’edicions i la premsa de Sant Cugat, no hi va haver lliurament el 2016.</t>
  </si>
  <si>
    <t xml:space="preserve">Joan Puigdefàbrega</t>
  </si>
  <si>
    <t xml:space="preserve">Deshora</t>
  </si>
  <si>
    <t xml:space="preserve">Altres</t>
  </si>
  <si>
    <t xml:space="preserve">Corregit: la Viquipèdia el data el 2016; edició 15a, publicada el maig del 2017. Nascut a Saragossa (1967); cal confirmar el territori de trajectòria.</t>
  </si>
  <si>
    <t xml:space="preserve">https://naciodigital.cat/sant-cugat/societat-sant-cugat/convocat-el-21e-premi-de-poesia-sant-cugat-a-la-memoria-de-gabriel-ferrater.html</t>
  </si>
  <si>
    <t xml:space="preserve">Miquel Àngel Llauger</t>
  </si>
  <si>
    <t xml:space="preserve">Fourmillante</t>
  </si>
  <si>
    <t xml:space="preserve">Francesc J. Gómez</t>
  </si>
  <si>
    <t xml:space="preserve">A l’enforcall</t>
  </si>
  <si>
    <t xml:space="preserve">Andreu Gomila</t>
  </si>
  <si>
    <t xml:space="preserve">Felanitx</t>
  </si>
  <si>
    <t xml:space="preserve">Carles Dachs</t>
  </si>
  <si>
    <t xml:space="preserve">Vent a la mà</t>
  </si>
  <si>
    <t xml:space="preserve">El Caire Formentera</t>
  </si>
  <si>
    <t xml:space="preserve">Eduard Marco</t>
  </si>
  <si>
    <t xml:space="preserve">Dolors</t>
  </si>
  <si>
    <t xml:space="preserve">Ramon Boixeda</t>
  </si>
  <si>
    <t xml:space="preserve">Pols</t>
  </si>
  <si>
    <t xml:space="preserve">Miquel de Palol</t>
  </si>
  <si>
    <t xml:space="preserve">https://ca.wikipedia.org/wiki/Premi_Miquel_de_Palol_de_poesia</t>
  </si>
  <si>
    <t xml:space="preserve">Jordi Pàmias</t>
  </si>
  <si>
    <t xml:space="preserve">Narcís i l’Altre</t>
  </si>
  <si>
    <t xml:space="preserve">Adam Manyé</t>
  </si>
  <si>
    <t xml:space="preserve">Finta</t>
  </si>
  <si>
    <t xml:space="preserve">Miquel Bezares</t>
  </si>
  <si>
    <t xml:space="preserve">El convers</t>
  </si>
  <si>
    <t xml:space="preserve">Rosa Torrent</t>
  </si>
  <si>
    <t xml:space="preserve">Rosa del desert</t>
  </si>
  <si>
    <t xml:space="preserve">Territori amb seguretat baixa (olotina segons premsa); cal confirmar.</t>
  </si>
  <si>
    <t xml:space="preserve">Mireia Vidal-Conte</t>
  </si>
  <si>
    <t xml:space="preserve">Pragari</t>
  </si>
  <si>
    <t xml:space="preserve">Títol confirmat per la fitxa de l’editorial (la Viquipèdia diu «Pregari»).</t>
  </si>
  <si>
    <t xml:space="preserve">https://proapi.grup62.cat/descargas/sala-prensa-libro/sinopsis-y-biografia/97519/pragari.pdf</t>
  </si>
  <si>
    <t xml:space="preserve">Gemma Gorga</t>
  </si>
  <si>
    <t xml:space="preserve">Llibre dels minuts</t>
  </si>
  <si>
    <t xml:space="preserve">Ricard Ripoll</t>
  </si>
  <si>
    <t xml:space="preserve">Les flors àrtiques</t>
  </si>
  <si>
    <t xml:space="preserve">Laia</t>
  </si>
  <si>
    <t xml:space="preserve">Laia Noguera</t>
  </si>
  <si>
    <t xml:space="preserve">Triomf</t>
  </si>
  <si>
    <t xml:space="preserve">Pepa Úbeda</t>
  </si>
  <si>
    <t xml:space="preserve">La meua frontera</t>
  </si>
  <si>
    <t xml:space="preserve">Carcaixent segons una font acadèmica; identificació probable.</t>
  </si>
  <si>
    <t xml:space="preserve">Vinyet Panyella</t>
  </si>
  <si>
    <t xml:space="preserve">Sang presa</t>
  </si>
  <si>
    <t xml:space="preserve">Sadurní Tubau</t>
  </si>
  <si>
    <t xml:space="preserve">El somni de Gregor Samsa</t>
  </si>
  <si>
    <t xml:space="preserve">Territori no trobat.</t>
  </si>
  <si>
    <t xml:space="preserve">Jaume Bosquet</t>
  </si>
  <si>
    <t xml:space="preserve">Transvasament</t>
  </si>
  <si>
    <t xml:space="preserve">Cognom corregit (Bosquet, no Bosquer).</t>
  </si>
  <si>
    <t xml:space="preserve">https://www.grup62.cat/premis/premi-miquel-de-palol-de-poesia/edicio/360</t>
  </si>
  <si>
    <t xml:space="preserve">Ciència exacta</t>
  </si>
  <si>
    <t xml:space="preserve">Ponç Pons</t>
  </si>
  <si>
    <t xml:space="preserve">Camp de Bard</t>
  </si>
  <si>
    <t xml:space="preserve">Morir com un riu</t>
  </si>
  <si>
    <t xml:space="preserve">Albert Garcia Elena</t>
  </si>
  <si>
    <t xml:space="preserve">La saliva dels morts</t>
  </si>
  <si>
    <t xml:space="preserve">Marc Rovira</t>
  </si>
  <si>
    <t xml:space="preserve">Cap vespre</t>
  </si>
  <si>
    <t xml:space="preserve">Ramon Cardona</t>
  </si>
  <si>
    <t xml:space="preserve">Tocat i enfonsat</t>
  </si>
  <si>
    <t xml:space="preserve">Maria Josep Escrivà</t>
  </si>
  <si>
    <t xml:space="preserve">Sempre és tard</t>
  </si>
  <si>
    <t xml:space="preserve">D’una sola branca</t>
  </si>
  <si>
    <t xml:space="preserve">Anna Gual</t>
  </si>
  <si>
    <t xml:space="preserve">Les ocultacions</t>
  </si>
  <si>
    <t xml:space="preserve">Jordi Solà i Coll</t>
  </si>
  <si>
    <t xml:space="preserve">L’ombra de les hores</t>
  </si>
  <si>
    <t xml:space="preserve">Josep-Anton Fernández</t>
  </si>
  <si>
    <t xml:space="preserve">L’estranger a casa</t>
  </si>
  <si>
    <t xml:space="preserve">Laia Llobera</t>
  </si>
  <si>
    <t xml:space="preserve">Saur</t>
  </si>
  <si>
    <t xml:space="preserve">Ausiàs March</t>
  </si>
  <si>
    <t xml:space="preserve">Manel Garcia Grau</t>
  </si>
  <si>
    <t xml:space="preserve">Anatema</t>
  </si>
  <si>
    <t xml:space="preserve">https://ca.wikipedia.org/wiki/Premi_Ausi%C3%A0s_March_de_poesia</t>
  </si>
  <si>
    <t xml:space="preserve">Albert Garcia Hernàndez</t>
  </si>
  <si>
    <t xml:space="preserve">El viatge d’allò que és dit</t>
  </si>
  <si>
    <t xml:space="preserve">Iban León Llop</t>
  </si>
  <si>
    <t xml:space="preserve">De Nàpols</t>
  </si>
  <si>
    <t xml:space="preserve">Ivan Tubau</t>
  </si>
  <si>
    <t xml:space="preserve">Semen (Semen sonor sobtat)</t>
  </si>
  <si>
    <t xml:space="preserve">Xavier Bru de Sala</t>
  </si>
  <si>
    <t xml:space="preserve">Oratòria</t>
  </si>
  <si>
    <t xml:space="preserve">Miquel Martínez</t>
  </si>
  <si>
    <t xml:space="preserve">Ravals de l’alegria</t>
  </si>
  <si>
    <t xml:space="preserve">La Vila Joiosa segons l’editorial; identificació probable.</t>
  </si>
  <si>
    <t xml:space="preserve">Els joves i les vídues</t>
  </si>
  <si>
    <t xml:space="preserve">Àngels Gregori</t>
  </si>
  <si>
    <t xml:space="preserve">Llibre de les Brandàlies</t>
  </si>
  <si>
    <t xml:space="preserve">Rubén Luzón</t>
  </si>
  <si>
    <t xml:space="preserve">Baladaspirina</t>
  </si>
  <si>
    <t xml:space="preserve">Elies Barberà</t>
  </si>
  <si>
    <t xml:space="preserve">Allà on les grues nien</t>
  </si>
  <si>
    <t xml:space="preserve">Anna Montero</t>
  </si>
  <si>
    <t xml:space="preserve">Teranyines</t>
  </si>
  <si>
    <t xml:space="preserve">Nascuda a Logronyo; trajectòria al País Valencià.</t>
  </si>
  <si>
    <t xml:space="preserve">Caure</t>
  </si>
  <si>
    <t xml:space="preserve">Dol</t>
  </si>
  <si>
    <t xml:space="preserve">Manel Rodríguez-Castelló</t>
  </si>
  <si>
    <t xml:space="preserve">Estranyament</t>
  </si>
  <si>
    <t xml:space="preserve">Joan Navarro</t>
  </si>
  <si>
    <t xml:space="preserve">El plom de l’ham</t>
  </si>
  <si>
    <t xml:space="preserve">Xavier Macià</t>
  </si>
  <si>
    <t xml:space="preserve">Obre les mans</t>
  </si>
  <si>
    <t xml:space="preserve">El guant de plàstic rosa</t>
  </si>
  <si>
    <t xml:space="preserve">Un arbre molt alt</t>
  </si>
  <si>
    <t xml:space="preserve">Teresa Pascual</t>
  </si>
  <si>
    <t xml:space="preserve">Vertical</t>
  </si>
  <si>
    <t xml:space="preserve">Les beceroles successives</t>
  </si>
  <si>
    <t xml:space="preserve">L’animal que parla</t>
  </si>
  <si>
    <t xml:space="preserve">Llum de cançó</t>
  </si>
  <si>
    <t xml:space="preserve">Xavier Mas Craviotto</t>
  </si>
  <si>
    <t xml:space="preserve">La llum subterrània</t>
  </si>
  <si>
    <t xml:space="preserve">Eduard Olesti</t>
  </si>
  <si>
    <t xml:space="preserve">Un cowboy crepuscular</t>
  </si>
  <si>
    <t xml:space="preserve">Salvador Ortells</t>
  </si>
  <si>
    <t xml:space="preserve">Insomni</t>
  </si>
  <si>
    <t xml:space="preserve">Colombaire</t>
  </si>
  <si>
    <t xml:space="preserve">Vicent Andrés Estellés</t>
  </si>
  <si>
    <t xml:space="preserve">Pere Bessó</t>
  </si>
  <si>
    <t xml:space="preserve">Narcís de la memòria</t>
  </si>
  <si>
    <t xml:space="preserve">https://ca.wikipedia.org/wiki/Premi_Vicent_Andr%C3%A9s_Estell%C3%A9s_de_poesia</t>
  </si>
  <si>
    <t xml:space="preserve">Tònia Passola</t>
  </si>
  <si>
    <t xml:space="preserve">La sensualitat del silenci</t>
  </si>
  <si>
    <t xml:space="preserve">Pere Pena</t>
  </si>
  <si>
    <t xml:space="preserve">Plom a les ales</t>
  </si>
  <si>
    <t xml:space="preserve">Patrick Gifreu</t>
  </si>
  <si>
    <t xml:space="preserve">La seda d’un so</t>
  </si>
  <si>
    <t xml:space="preserve">Catalunya del Nord</t>
  </si>
  <si>
    <t xml:space="preserve">Premi compartit ex aequo amb Jean Serra.</t>
  </si>
  <si>
    <t xml:space="preserve">Jean Serra</t>
  </si>
  <si>
    <t xml:space="preserve">Convocat silenci</t>
  </si>
  <si>
    <t xml:space="preserve">Premi compartit ex aequo amb Patrick Gifreu. Nascut a El Biar (Algèria), de família eivissenca; trajectòria a Eivissa.</t>
  </si>
  <si>
    <t xml:space="preserve">Ramon Guillem</t>
  </si>
  <si>
    <t xml:space="preserve">Celebració de la mirada</t>
  </si>
  <si>
    <t xml:space="preserve">Vicenç Altaió</t>
  </si>
  <si>
    <t xml:space="preserve">Santa follia de ser càntic</t>
  </si>
  <si>
    <t xml:space="preserve">Jordi Julià</t>
  </si>
  <si>
    <t xml:space="preserve">Principis de plaer</t>
  </si>
  <si>
    <t xml:space="preserve">Josep Lluís Roig</t>
  </si>
  <si>
    <t xml:space="preserve">Peixos d’un mar sec</t>
  </si>
  <si>
    <t xml:space="preserve">Col·lisions</t>
  </si>
  <si>
    <t xml:space="preserve">Cèlia Sànchez-Mústich</t>
  </si>
  <si>
    <t xml:space="preserve">On no sabem</t>
  </si>
  <si>
    <t xml:space="preserve">Entrada de fosc</t>
  </si>
  <si>
    <t xml:space="preserve">Josep Anton Soldevila</t>
  </si>
  <si>
    <t xml:space="preserve">El mur de Planck</t>
  </si>
  <si>
    <t xml:space="preserve">Origen</t>
  </si>
  <si>
    <t xml:space="preserve">Jordi Mas i López</t>
  </si>
  <si>
    <t xml:space="preserve">Febrer</t>
  </si>
  <si>
    <t xml:space="preserve">Josep-Ramon Bach</t>
  </si>
  <si>
    <t xml:space="preserve">Secreta dàlia</t>
  </si>
  <si>
    <t xml:space="preserve">Alguna cosa</t>
  </si>
  <si>
    <t xml:space="preserve">El rostre d’uns escrits</t>
  </si>
  <si>
    <t xml:space="preserve">Carles Mulet</t>
  </si>
  <si>
    <t xml:space="preserve">Naixement d’Islàndia</t>
  </si>
  <si>
    <t xml:space="preserve">Joan Duran</t>
  </si>
  <si>
    <t xml:space="preserve">Nua cendra</t>
  </si>
  <si>
    <t xml:space="preserve">Jordi Valls</t>
  </si>
  <si>
    <t xml:space="preserve">Pla 10 de l’espai exterior</t>
  </si>
  <si>
    <t xml:space="preserve">Fènix</t>
  </si>
  <si>
    <t xml:space="preserve">Paradísia</t>
  </si>
  <si>
    <t xml:space="preserve">Irene Tarrés</t>
  </si>
  <si>
    <t xml:space="preserve">Nus de carn</t>
  </si>
  <si>
    <t xml:space="preserve">Isabel Garcia Canet</t>
  </si>
  <si>
    <t xml:space="preserve">Els afores</t>
  </si>
  <si>
    <t xml:space="preserve">No convocat</t>
  </si>
  <si>
    <t xml:space="preserve">Edicions 3i4 no va convocar els Premis Octubre el 2025.</t>
  </si>
  <si>
    <t xml:space="preserve">https://www.vilaweb.cat/etiqueta/premis-octubre/</t>
  </si>
  <si>
    <t xml:space="preserve">Ciutat de Palma Joan Alcover</t>
  </si>
  <si>
    <t xml:space="preserve">Miquel Mestre</t>
  </si>
  <si>
    <t xml:space="preserve">El foc del glaç</t>
  </si>
  <si>
    <t xml:space="preserve">https://ca.wikipedia.org/wiki/Premi_Ciutat_de_Palma-Joan_Alcover_de_Poesia_en_catal%C3%A0</t>
  </si>
  <si>
    <t xml:space="preserve">Mirall negre</t>
  </si>
  <si>
    <t xml:space="preserve">Sentit</t>
  </si>
  <si>
    <t xml:space="preserve">Hèctor Bofill</t>
  </si>
  <si>
    <t xml:space="preserve">Les genives cremades</t>
  </si>
  <si>
    <t xml:space="preserve">Josep Lluís Aguiló</t>
  </si>
  <si>
    <t xml:space="preserve">Monstres</t>
  </si>
  <si>
    <t xml:space="preserve">La corda del gronxador</t>
  </si>
  <si>
    <t xml:space="preserve">Pere Joan Martorell</t>
  </si>
  <si>
    <t xml:space="preserve">Dansa nocturna</t>
  </si>
  <si>
    <t xml:space="preserve">Emmanuel David Marí</t>
  </si>
  <si>
    <t xml:space="preserve">El tàlem</t>
  </si>
  <si>
    <t xml:space="preserve">Identificat amb Manel Marí (Eivissa, 1975); identificació probable, no confirmada.</t>
  </si>
  <si>
    <t xml:space="preserve">Jaume C. Pons Alorda</t>
  </si>
  <si>
    <t xml:space="preserve">Cilici</t>
  </si>
  <si>
    <t xml:space="preserve">Pere Perelló</t>
  </si>
  <si>
    <t xml:space="preserve">Potre(s)</t>
  </si>
  <si>
    <t xml:space="preserve">Miquel Cardell</t>
  </si>
  <si>
    <t xml:space="preserve">Informacions meteorològiques</t>
  </si>
  <si>
    <t xml:space="preserve">Gent forastera</t>
  </si>
  <si>
    <t xml:space="preserve">Josep Maria Llauradó</t>
  </si>
  <si>
    <t xml:space="preserve">El vers de l’esclau</t>
  </si>
  <si>
    <t xml:space="preserve">Ben Clark</t>
  </si>
  <si>
    <t xml:space="preserve">La fiera</t>
  </si>
  <si>
    <t xml:space="preserve">Jordi Ibáñez Fanés</t>
  </si>
  <si>
    <t xml:space="preserve">Davant la tomba d’Orfeu</t>
  </si>
  <si>
    <t xml:space="preserve">Occident</t>
  </si>
  <si>
    <t xml:space="preserve">Joan Manuel Homar</t>
  </si>
  <si>
    <t xml:space="preserve">La lentitud de la mirada</t>
  </si>
  <si>
    <t xml:space="preserve">Carles M. Sanuy</t>
  </si>
  <si>
    <t xml:space="preserve">L’ordre de les coses</t>
  </si>
  <si>
    <t xml:space="preserve">Joan Manuel Pérez i Pinya</t>
  </si>
  <si>
    <t xml:space="preserve">Atletes de la fuga</t>
  </si>
  <si>
    <t xml:space="preserve">Raquel Casas</t>
  </si>
  <si>
    <t xml:space="preserve">Estimar Nick Kamen</t>
  </si>
  <si>
    <t xml:space="preserve">El coure sota el Hudson</t>
  </si>
  <si>
    <t xml:space="preserve">Elm Puig Mir</t>
  </si>
  <si>
    <t xml:space="preserve">Planeta latent</t>
  </si>
  <si>
    <t xml:space="preserve">Comptat com a home per la concordança masculina de la bio d’Òmnium; no hi ha declaració explícita. Nascut a Sant Feliu de Guíxols (1978); la bio d’Òmnium usa concordança masculina.</t>
  </si>
  <si>
    <t xml:space="preserve">https://www.omnium.cat/ca/tics-puig-fred/</t>
  </si>
  <si>
    <t xml:space="preserve">Jorge Fernández Gonzalo</t>
  </si>
  <si>
    <t xml:space="preserve">Ecogrames</t>
  </si>
  <si>
    <t xml:space="preserve">Obra escrita originalment en castellà; va generar polèmica. Nascut a Madrid.</t>
  </si>
  <si>
    <t xml:space="preserve">Marina de Cabo Pons</t>
  </si>
  <si>
    <t xml:space="preserve">Deixar de fer peu</t>
  </si>
  <si>
    <t xml:space="preserve">Lloc de naixement no consta; viu a Mallorca.</t>
  </si>
  <si>
    <t xml:space="preserve">Vulneració de la nit</t>
  </si>
  <si>
    <t xml:space="preserve">Edició 2024, lliurada el 20 de gener de 2025. Segon Ciutat de Palma de l’autor (2020).</t>
  </si>
  <si>
    <t xml:space="preserve">https://canal4diario.com/ocio/2025/01/20/estos-son-los-ganadores-de-los-premios-ciutat-de-palma-de-este-ano/</t>
  </si>
  <si>
    <t xml:space="preserve">Francesc Pastor</t>
  </si>
  <si>
    <t xml:space="preserve">In Paradisum</t>
  </si>
  <si>
    <t xml:space="preserve">Edició 2025, lliurada el gener de 2026. Autor nascut a Mutxamel (1962).</t>
  </si>
  <si>
    <t xml:space="preserve">https://en.arabalears.cat/culture/francesc-pastor-s-reflection-nursing-homes-winner-of-the-joan-alcover-poetry-prize_1_5625111.html</t>
  </si>
  <si>
    <t xml:space="preserve">Crítica (poesia catalana)</t>
  </si>
  <si>
    <t xml:space="preserve">Tots els territoris</t>
  </si>
  <si>
    <t xml:space="preserve">Pendent</t>
  </si>
  <si>
    <t xml:space="preserve">Obra publicada</t>
  </si>
  <si>
    <t xml:space="preserve">Datació per any d’anunci: no s’ha trobat el guardó anunciat el 2000.</t>
  </si>
  <si>
    <t xml:space="preserve">https://ca.wikipedia.org/wiki/Premi_de_la_Cr%C3%ADtica_de_poesia_catalana</t>
  </si>
  <si>
    <t xml:space="preserve">Llibre de la frontera</t>
  </si>
  <si>
    <t xml:space="preserve">Premi anunciat el 2001 per al llibre del 2000.</t>
  </si>
  <si>
    <t xml:space="preserve">https://www.udl.cat/pdflink/ca/eb86524b-8c57-11e5-b827-7fb253176922/Cadaques-premia-la-trajectoria-literaria-de-Jaume-Pont.pdf</t>
  </si>
  <si>
    <t xml:space="preserve">Lluís Solà</t>
  </si>
  <si>
    <t xml:space="preserve">De veu en veu</t>
  </si>
  <si>
    <t xml:space="preserve">Màrius Sampere</t>
  </si>
  <si>
    <t xml:space="preserve">Les imminències</t>
  </si>
  <si>
    <t xml:space="preserve">Maria Beneyto</t>
  </si>
  <si>
    <t xml:space="preserve">Bressoleig a l’insomni de la ira</t>
  </si>
  <si>
    <t xml:space="preserve">Terra cansada</t>
  </si>
  <si>
    <t xml:space="preserve">Nura</t>
  </si>
  <si>
    <t xml:space="preserve">Joan Margarit</t>
  </si>
  <si>
    <t xml:space="preserve">Casa de Misericòrdia</t>
  </si>
  <si>
    <t xml:space="preserve">Rebel·lió de la sal</t>
  </si>
  <si>
    <t xml:space="preserve">Carles Miralles</t>
  </si>
  <si>
    <t xml:space="preserve">L’ombra dels dies roja</t>
  </si>
  <si>
    <t xml:space="preserve">Perejaume</t>
  </si>
  <si>
    <t xml:space="preserve">Pagèsiques</t>
  </si>
  <si>
    <t xml:space="preserve">Vetlla</t>
  </si>
  <si>
    <t xml:space="preserve">Carles Duarte</t>
  </si>
  <si>
    <t xml:space="preserve">Alba del vespre</t>
  </si>
  <si>
    <t xml:space="preserve">Ningú més i l’ombra</t>
  </si>
  <si>
    <t xml:space="preserve">Mur</t>
  </si>
  <si>
    <t xml:space="preserve">Poesia completa</t>
  </si>
  <si>
    <t xml:space="preserve">Zoraida Burgos</t>
  </si>
  <si>
    <t xml:space="preserve">Convivència d’aigües</t>
  </si>
  <si>
    <t xml:space="preserve">Enric Casasses</t>
  </si>
  <si>
    <t xml:space="preserve">El nus la flor</t>
  </si>
  <si>
    <t xml:space="preserve">Ictiosaure</t>
  </si>
  <si>
    <t xml:space="preserve">Joan Todó</t>
  </si>
  <si>
    <t xml:space="preserve">La vista als dits</t>
  </si>
  <si>
    <t xml:space="preserve">Àngels Marzo</t>
  </si>
  <si>
    <t xml:space="preserve">El rastre nival</t>
  </si>
  <si>
    <t xml:space="preserve">Datació per any d’anunci: falta el guardó anunciat el 2024 (llibres del 2023).</t>
  </si>
  <si>
    <t xml:space="preserve">Arnau</t>
  </si>
  <si>
    <t xml:space="preserve">Anunciat el 2025 per al llibre publicat el novembre del 2024. Sebastià Alzamora, Sala Augusta, és el premi anunciat el 2026 i queda fora del període.</t>
  </si>
  <si>
    <t xml:space="preserve">https://www.mallorcadiario.com/sebastia-alzamora-gana-el-premio-de-la-critica-de-poesia-en-catalan</t>
  </si>
  <si>
    <t xml:space="preserve">Jocs Florals de Barcelona</t>
  </si>
  <si>
    <t xml:space="preserve">Corint</t>
  </si>
  <si>
    <t xml:space="preserve">https://www.enciclopedia.cat/gran-enciclopedia-catalana/jocs-florals-de-barcelona</t>
  </si>
  <si>
    <t xml:space="preserve">La revolució silenciosa</t>
  </si>
  <si>
    <t xml:space="preserve">El buit i la medusa</t>
  </si>
  <si>
    <t xml:space="preserve">El benestar</t>
  </si>
  <si>
    <t xml:space="preserve">Joan-Elies Adell</t>
  </si>
  <si>
    <t xml:space="preserve">La degradació natural dels objectes</t>
  </si>
  <si>
    <t xml:space="preserve">Hiverns suaus</t>
  </si>
  <si>
    <t xml:space="preserve">Violència gratuïta</t>
  </si>
  <si>
    <t xml:space="preserve">Flors a casa</t>
  </si>
  <si>
    <t xml:space="preserve">Llunari</t>
  </si>
  <si>
    <t xml:space="preserve">Triacant</t>
  </si>
  <si>
    <t xml:space="preserve">Premi extraordinari dels 150 anys a Jordi Julià, Amor constant (no comptat).</t>
  </si>
  <si>
    <t xml:space="preserve">Lluís Roda</t>
  </si>
  <si>
    <t xml:space="preserve">Nadir</t>
  </si>
  <si>
    <t xml:space="preserve">Tempesta</t>
  </si>
  <si>
    <t xml:space="preserve">Carles Hac Mor</t>
  </si>
  <si>
    <t xml:space="preserve">Dietari del pic de l’estiu</t>
  </si>
  <si>
    <t xml:space="preserve">Quan érem divendres</t>
  </si>
  <si>
    <t xml:space="preserve">Melcion Mateu</t>
  </si>
  <si>
    <t xml:space="preserve">Illes lligades</t>
  </si>
  <si>
    <t xml:space="preserve">Dos cors per una Bèstia</t>
  </si>
  <si>
    <t xml:space="preserve">Eduard Sanahuja</t>
  </si>
  <si>
    <t xml:space="preserve">Teories del no</t>
  </si>
  <si>
    <t xml:space="preserve">Pau Vadell</t>
  </si>
  <si>
    <t xml:space="preserve">Esquenes vinclades</t>
  </si>
  <si>
    <t xml:space="preserve">Quaderns del port</t>
  </si>
  <si>
    <t xml:space="preserve">David Caño</t>
  </si>
  <si>
    <t xml:space="preserve">Un cos preciós per destruir</t>
  </si>
  <si>
    <t xml:space="preserve">Maria</t>
  </si>
  <si>
    <t xml:space="preserve">Un grapat de pedres d’aigua</t>
  </si>
  <si>
    <t xml:space="preserve">Glòria Coll</t>
  </si>
  <si>
    <t xml:space="preserve">A través</t>
  </si>
  <si>
    <t xml:space="preserve">Joan Tomàs Martínez Grimalt</t>
  </si>
  <si>
    <t xml:space="preserve">Fosca negra</t>
  </si>
  <si>
    <t xml:space="preserve">Acròpolis</t>
  </si>
  <si>
    <t xml:space="preserve">Joan Deusa Dalmau</t>
  </si>
  <si>
    <t xml:space="preserve">Ítaca arrasada</t>
  </si>
  <si>
    <t xml:space="preserve">Crítica Serra d’Or (poesia)</t>
  </si>
  <si>
    <t xml:space="preserve">Tot jo és una exageració</t>
  </si>
  <si>
    <t xml:space="preserve">https://ca.wikipedia.org/wiki/Premi_Cr%C3%ADtica_Serra_d%27Or_de_Literatura_i_Assaig</t>
  </si>
  <si>
    <t xml:space="preserve">Subllum</t>
  </si>
  <si>
    <t xml:space="preserve">Jordi Sarsanedas</t>
  </si>
  <si>
    <t xml:space="preserve">L’enlluernament, el cap del carrer</t>
  </si>
  <si>
    <t xml:space="preserve">El temps en ordre</t>
  </si>
  <si>
    <t xml:space="preserve">El centre del temps</t>
  </si>
  <si>
    <t xml:space="preserve">Càlcul d’estructures</t>
  </si>
  <si>
    <t xml:space="preserve">Diari d’un setembrista</t>
  </si>
  <si>
    <t xml:space="preserve">Postals de cendres</t>
  </si>
  <si>
    <t xml:space="preserve">A la taula del mig</t>
  </si>
  <si>
    <t xml:space="preserve">L’espiga del buit</t>
  </si>
  <si>
    <t xml:space="preserve">Estiula</t>
  </si>
  <si>
    <t xml:space="preserve">Narcís Comadira</t>
  </si>
  <si>
    <t xml:space="preserve">Lent</t>
  </si>
  <si>
    <t xml:space="preserve">L’oració total</t>
  </si>
  <si>
    <t xml:space="preserve">Francesc Parcerisas</t>
  </si>
  <si>
    <t xml:space="preserve">Seixanta-un poemes</t>
  </si>
  <si>
    <t xml:space="preserve">Caïm</t>
  </si>
  <si>
    <t xml:space="preserve">Ouse</t>
  </si>
  <si>
    <t xml:space="preserve">Teresa d’Arenys</t>
  </si>
  <si>
    <t xml:space="preserve">Obra poètica (1973-2015)</t>
  </si>
  <si>
    <t xml:space="preserve">La netedat</t>
  </si>
  <si>
    <t xml:space="preserve">Antònia Vicens</t>
  </si>
  <si>
    <t xml:space="preserve">Pare, què fem amb la mare morta</t>
  </si>
  <si>
    <t xml:space="preserve">Vicenç Llorca</t>
  </si>
  <si>
    <t xml:space="preserve">La llum mirada</t>
  </si>
  <si>
    <t xml:space="preserve">Contracant</t>
  </si>
  <si>
    <t xml:space="preserve">Josep Maria Llompart (Cavall Verd)</t>
  </si>
  <si>
    <t xml:space="preserve">Enric Sòria</t>
  </si>
  <si>
    <t xml:space="preserve">L’instant etern</t>
  </si>
  <si>
    <t xml:space="preserve">https://www.escriptors.cat/premis-cavall-verd</t>
  </si>
  <si>
    <t xml:space="preserve">Gaspar Jaén</t>
  </si>
  <si>
    <t xml:space="preserve">Pòntiques</t>
  </si>
  <si>
    <t xml:space="preserve">Narcís i l’altre</t>
  </si>
  <si>
    <t xml:space="preserve">Montserrat Abelló</t>
  </si>
  <si>
    <t xml:space="preserve">Al cor de les paraules. Obra poètica 1963-2002</t>
  </si>
  <si>
    <t xml:space="preserve">Pessoanes</t>
  </si>
  <si>
    <t xml:space="preserve">Margarita Ballester</t>
  </si>
  <si>
    <t xml:space="preserve">Entre dues espases</t>
  </si>
  <si>
    <t xml:space="preserve">Baies</t>
  </si>
  <si>
    <t xml:space="preserve">Absalom</t>
  </si>
  <si>
    <t xml:space="preserve">Les terrasses d’Avalon</t>
  </si>
  <si>
    <t xml:space="preserve">Antoni Clapés</t>
  </si>
  <si>
    <t xml:space="preserve">La llum i el no-res</t>
  </si>
  <si>
    <t xml:space="preserve">Antoni Marí</t>
  </si>
  <si>
    <t xml:space="preserve">Han vingut uns amics</t>
  </si>
  <si>
    <t xml:space="preserve">Ragtime</t>
  </si>
  <si>
    <t xml:space="preserve">Jordi Larios</t>
  </si>
  <si>
    <t xml:space="preserve">Rendezvous</t>
  </si>
  <si>
    <t xml:space="preserve">L’esfera insomne</t>
  </si>
  <si>
    <t xml:space="preserve">Tots els cavalls</t>
  </si>
  <si>
    <t xml:space="preserve">Anna Gas</t>
  </si>
  <si>
    <t xml:space="preserve">Llengua d’àntrax</t>
  </si>
  <si>
    <t xml:space="preserve">Nosaltres, qui</t>
  </si>
  <si>
    <t xml:space="preserve">Temps el·líptic</t>
  </si>
  <si>
    <t xml:space="preserve">Jazz</t>
  </si>
  <si>
    <t xml:space="preserve">Jaume Pérez Montaner</t>
  </si>
  <si>
    <t xml:space="preserve">Abans del vers</t>
  </si>
  <si>
    <t xml:space="preserve">Premi Mallorca de poesia</t>
  </si>
  <si>
    <t xml:space="preserve">Manel Marí</t>
  </si>
  <si>
    <t xml:space="preserve">No pas jo</t>
  </si>
  <si>
    <t xml:space="preserve">https://ca.wikipedia.org/wiki/Premis_Mallorca</t>
  </si>
  <si>
    <t xml:space="preserve">Amadeu Vidal</t>
  </si>
  <si>
    <t xml:space="preserve">Crònica des de la banyera</t>
  </si>
  <si>
    <t xml:space="preserve">Planisferi lunar</t>
  </si>
  <si>
    <t xml:space="preserve">Bernat Nadal</t>
  </si>
  <si>
    <t xml:space="preserve">Oratori d’atricions</t>
  </si>
  <si>
    <t xml:space="preserve">El retorn dels titans</t>
  </si>
  <si>
    <t xml:space="preserve">Ricard Martínez Pinyol</t>
  </si>
  <si>
    <t xml:space="preserve">La inspiració i el cadàver</t>
  </si>
  <si>
    <t xml:space="preserve">Oracle</t>
  </si>
  <si>
    <t xml:space="preserve">Premi sense dotació 2012-2015; reprès el 2016.</t>
  </si>
  <si>
    <t xml:space="preserve">Idem.</t>
  </si>
  <si>
    <t xml:space="preserve">Invertida</t>
  </si>
  <si>
    <t xml:space="preserve">La llum del curtcircuit</t>
  </si>
  <si>
    <t xml:space="preserve">Francesc Company</t>
  </si>
  <si>
    <t xml:space="preserve">Animals a la carretera</t>
  </si>
  <si>
    <t xml:space="preserve">Marià Veloy</t>
  </si>
  <si>
    <t xml:space="preserve">El quadern de l’espia</t>
  </si>
  <si>
    <t xml:space="preserve">El llum del cartògraf</t>
  </si>
  <si>
    <t xml:space="preserve">Maria Montserrat Butxaca</t>
  </si>
  <si>
    <t xml:space="preserve">Presagis</t>
  </si>
  <si>
    <t xml:space="preserve">Pere Perelló Nomdedéu</t>
  </si>
  <si>
    <t xml:space="preserve">Aspra és la terra, i altres poemes</t>
  </si>
  <si>
    <t xml:space="preserve">El pixelat del miratge</t>
  </si>
  <si>
    <t xml:space="preserve">Damià Rotger</t>
  </si>
  <si>
    <t xml:space="preserve">El Periple</t>
  </si>
  <si>
    <t xml:space="preserve">Lliurat el 13 de desembre de 2025.</t>
  </si>
  <si>
    <t xml:space="preserve">Maria-Mercè Marçal</t>
  </si>
  <si>
    <t xml:space="preserve">Opium Spicatum</t>
  </si>
  <si>
    <t xml:space="preserve">https://ca.wikipedia.org/wiki/Premi_de_poesia_Maria_Merc%C3%A8_Mar%C3%A7al</t>
  </si>
  <si>
    <t xml:space="preserve">Territorial o local</t>
  </si>
  <si>
    <t xml:space="preserve">Antoni Albalat</t>
  </si>
  <si>
    <t xml:space="preserve">Els peus de la boira</t>
  </si>
  <si>
    <t xml:space="preserve">Francesc Josep Vélez</t>
  </si>
  <si>
    <t xml:space="preserve">Cants d’Esblada</t>
  </si>
  <si>
    <t xml:space="preserve">Pere Antoni Pons</t>
  </si>
  <si>
    <t xml:space="preserve">El fibló i la festa</t>
  </si>
  <si>
    <t xml:space="preserve">Guillem Troté</t>
  </si>
  <si>
    <t xml:space="preserve">El viatge</t>
  </si>
  <si>
    <t xml:space="preserve">Lletres per a un àlbum</t>
  </si>
  <si>
    <t xml:space="preserve">Sauló</t>
  </si>
  <si>
    <t xml:space="preserve">Anomena’m nom</t>
  </si>
  <si>
    <t xml:space="preserve">Josep Maria Nogueras</t>
  </si>
  <si>
    <t xml:space="preserve">Tots els camins del vespre</t>
  </si>
  <si>
    <t xml:space="preserve">Matèria elemental</t>
  </si>
  <si>
    <t xml:space="preserve">Ferran Escoda</t>
  </si>
  <si>
    <t xml:space="preserve">El mal de la ubiqüitat</t>
  </si>
  <si>
    <t xml:space="preserve">Juan Carlos Elijas</t>
  </si>
  <si>
    <t xml:space="preserve">Per un nus a la gola</t>
  </si>
  <si>
    <t xml:space="preserve">El llançador d’espases</t>
  </si>
  <si>
    <t xml:space="preserve">La set intacta</t>
  </si>
  <si>
    <t xml:space="preserve">A dalt més alt</t>
  </si>
  <si>
    <t xml:space="preserve">Joan Perelló Ginard</t>
  </si>
  <si>
    <t xml:space="preserve">El mapa de l’infinit</t>
  </si>
  <si>
    <t xml:space="preserve">Àngels Moreno</t>
  </si>
  <si>
    <t xml:space="preserve">L’usurpador</t>
  </si>
  <si>
    <t xml:space="preserve">Josep Manel Vidal</t>
  </si>
  <si>
    <t xml:space="preserve">L’endemà de totes les fosques</t>
  </si>
  <si>
    <t xml:space="preserve">Consol Martínez Bella</t>
  </si>
  <si>
    <t xml:space="preserve">Ingravideses</t>
  </si>
  <si>
    <t xml:space="preserve">Jaume Suau</t>
  </si>
  <si>
    <t xml:space="preserve">Ulls de cugula</t>
  </si>
  <si>
    <t xml:space="preserve">Josep Ballester</t>
  </si>
  <si>
    <t xml:space="preserve">Llibre dels somnis</t>
  </si>
  <si>
    <t xml:space="preserve">Miquel Trilla</t>
  </si>
  <si>
    <t xml:space="preserve">La longitud de l’aire</t>
  </si>
  <si>
    <t xml:space="preserve">Imma López Pavia</t>
  </si>
  <si>
    <t xml:space="preserve">Atles temporal</t>
  </si>
  <si>
    <t xml:space="preserve">Ricard Garcia</t>
  </si>
  <si>
    <t xml:space="preserve">Les hores ferides</t>
  </si>
  <si>
    <t xml:space="preserve">Jèssica Ferrer Escandell</t>
  </si>
  <si>
    <t xml:space="preserve">L’exoesquelet</t>
  </si>
  <si>
    <t xml:space="preserve">Màrius Torres</t>
  </si>
  <si>
    <t xml:space="preserve">Josefa Contijoch</t>
  </si>
  <si>
    <t xml:space="preserve">Les lentes il·lusions</t>
  </si>
  <si>
    <t xml:space="preserve">https://ca.wikipedia.org/wiki/Premi_de_poesia_M%C3%A0rius_Torres</t>
  </si>
  <si>
    <t xml:space="preserve">Música i escorbut</t>
  </si>
  <si>
    <t xml:space="preserve">Joan-Baptista Campos</t>
  </si>
  <si>
    <t xml:space="preserve">Pavelló d’Orient</t>
  </si>
  <si>
    <t xml:space="preserve">Josep Tuset</t>
  </si>
  <si>
    <t xml:space="preserve">Devora l’estimball</t>
  </si>
  <si>
    <t xml:space="preserve">Júlia Zabala</t>
  </si>
  <si>
    <t xml:space="preserve">El cercle de les ànimes</t>
  </si>
  <si>
    <t xml:space="preserve">Desdiments</t>
  </si>
  <si>
    <t xml:space="preserve">Domèstica veritat</t>
  </si>
  <si>
    <t xml:space="preserve">Obra guanyadora revocada per no cenyir-se a les bases.</t>
  </si>
  <si>
    <t xml:space="preserve">Gabriel Pena</t>
  </si>
  <si>
    <t xml:space="preserve">La revolució del bon gust</t>
  </si>
  <si>
    <t xml:space="preserve">Medi aquàtic</t>
  </si>
  <si>
    <t xml:space="preserve">Juny</t>
  </si>
  <si>
    <t xml:space="preserve">Saba bruta</t>
  </si>
  <si>
    <t xml:space="preserve">Tanta terra</t>
  </si>
  <si>
    <t xml:space="preserve">Nati Soler</t>
  </si>
  <si>
    <t xml:space="preserve">La lentitud del ramat</t>
  </si>
  <si>
    <t xml:space="preserve">Jordi Virallonga</t>
  </si>
  <si>
    <t xml:space="preserve">Amor de fet</t>
  </si>
  <si>
    <t xml:space="preserve">Silur d’amagatotis</t>
  </si>
  <si>
    <t xml:space="preserve">Carles Morell</t>
  </si>
  <si>
    <t xml:space="preserve">Disponibilitat</t>
  </si>
  <si>
    <t xml:space="preserve">Emboscada</t>
  </si>
  <si>
    <t xml:space="preserve">Dietari del buit</t>
  </si>
  <si>
    <t xml:space="preserve">Meritxell Cucurella-Jorba</t>
  </si>
  <si>
    <t xml:space="preserve">La volumetria del neguit</t>
  </si>
  <si>
    <t xml:space="preserve">Ànima</t>
  </si>
  <si>
    <t xml:space="preserve">Marina Miralles</t>
  </si>
  <si>
    <t xml:space="preserve">Llavors</t>
  </si>
  <si>
    <t xml:space="preserve">Sandra Blanch</t>
  </si>
  <si>
    <t xml:space="preserve">L’onada que ens estimba</t>
  </si>
  <si>
    <t xml:space="preserve">Les despulles</t>
  </si>
  <si>
    <t xml:space="preserve">Joan Carles González</t>
  </si>
  <si>
    <t xml:space="preserve">Tríptic de George Dyer</t>
  </si>
  <si>
    <t xml:space="preserve">Miquel Martí i Pol (Roda de Ter)</t>
  </si>
  <si>
    <t xml:space="preserve">Daniel Nomen</t>
  </si>
  <si>
    <t xml:space="preserve">Paper mullat</t>
  </si>
  <si>
    <t xml:space="preserve">https://ca.wikipedia.org/wiki/Premi_Miquel_Mart%C3%AD_i_Pol_de_poesia_(Roda_de_Ter)</t>
  </si>
  <si>
    <t xml:space="preserve">Silvestre Vilaplana</t>
  </si>
  <si>
    <t xml:space="preserve">El lent camí de l’heura</t>
  </si>
  <si>
    <t xml:space="preserve">Alba Sabaté</t>
  </si>
  <si>
    <t xml:space="preserve">El caliu de les pedres</t>
  </si>
  <si>
    <t xml:space="preserve">Isidre Julià</t>
  </si>
  <si>
    <t xml:space="preserve">El mar, la mar, l’home</t>
  </si>
  <si>
    <t xml:space="preserve">Miquel López Crespí</t>
  </si>
  <si>
    <t xml:space="preserve">Jocs de cartes</t>
  </si>
  <si>
    <t xml:space="preserve">Ex aequo.</t>
  </si>
  <si>
    <t xml:space="preserve">Sol amb els déus</t>
  </si>
  <si>
    <t xml:space="preserve">Dinou paisatges albes</t>
  </si>
  <si>
    <t xml:space="preserve">Albert Guiu</t>
  </si>
  <si>
    <t xml:space="preserve">De la mà de ma filla</t>
  </si>
  <si>
    <t xml:space="preserve">Josep Civit</t>
  </si>
  <si>
    <t xml:space="preserve">Interior amb finestres</t>
  </si>
  <si>
    <t xml:space="preserve">Ricard Desola</t>
  </si>
  <si>
    <t xml:space="preserve">El do de la mirada</t>
  </si>
  <si>
    <t xml:space="preserve">Glòria Forasté</t>
  </si>
  <si>
    <t xml:space="preserve">Si em despullés</t>
  </si>
  <si>
    <t xml:space="preserve">Per verificar</t>
  </si>
  <si>
    <t xml:space="preserve">Un altre silenci</t>
  </si>
  <si>
    <t xml:space="preserve">Josep Fàbrega</t>
  </si>
  <si>
    <t xml:space="preserve">Natana</t>
  </si>
  <si>
    <t xml:space="preserve">Jordi Pla</t>
  </si>
  <si>
    <t xml:space="preserve">Estén la mà, com l’aura s’entrelliga a l’herbei</t>
  </si>
  <si>
    <t xml:space="preserve">Joan Mercader</t>
  </si>
  <si>
    <t xml:space="preserve">El final de la roda</t>
  </si>
  <si>
    <t xml:space="preserve">Pere Suau</t>
  </si>
  <si>
    <t xml:space="preserve">Gust d’ametler o de lluna</t>
  </si>
  <si>
    <t xml:space="preserve">Joan Callau</t>
  </si>
  <si>
    <t xml:space="preserve">L’avís de l’àngel</t>
  </si>
  <si>
    <t xml:space="preserve">Raimond Aguiló</t>
  </si>
  <si>
    <t xml:space="preserve">Sobre el paper</t>
  </si>
  <si>
    <t xml:space="preserve">Maria Teresa Reyner</t>
  </si>
  <si>
    <t xml:space="preserve">Calidoscopi</t>
  </si>
  <si>
    <t xml:space="preserve">Raquel Estrada</t>
  </si>
  <si>
    <t xml:space="preserve">Filles</t>
  </si>
  <si>
    <t xml:space="preserve">Ulls de glaç</t>
  </si>
  <si>
    <t xml:space="preserve">Jaume Cases</t>
  </si>
  <si>
    <t xml:space="preserve">El dictat de l’agulla</t>
  </si>
  <si>
    <t xml:space="preserve">Maria Dolors Coll Magrí</t>
  </si>
  <si>
    <t xml:space="preserve">El còdol i els seus cercles</t>
  </si>
  <si>
    <t xml:space="preserve">Oriol Prat</t>
  </si>
  <si>
    <t xml:space="preserve">Dies hàbils</t>
  </si>
  <si>
    <t xml:space="preserve">Raquel Santanera</t>
  </si>
  <si>
    <t xml:space="preserve">Reina de rates</t>
  </si>
  <si>
    <t xml:space="preserve">Clara Ballart</t>
  </si>
  <si>
    <t xml:space="preserve">L’aigua entre les coses</t>
  </si>
  <si>
    <t xml:space="preserve">Anna Campillo</t>
  </si>
  <si>
    <t xml:space="preserve">Udol i llop</t>
  </si>
  <si>
    <t xml:space="preserve">Amanda Bassa</t>
  </si>
  <si>
    <t xml:space="preserve">Llavor</t>
  </si>
  <si>
    <t xml:space="preserve">Josep Temporal</t>
  </si>
  <si>
    <t xml:space="preserve">El bes natalici</t>
  </si>
  <si>
    <t xml:space="preserve">Joan Rotger</t>
  </si>
  <si>
    <t xml:space="preserve">Passadís avall</t>
  </si>
  <si>
    <t xml:space="preserve">València Alfons el Magnànim</t>
  </si>
  <si>
    <t xml:space="preserve">Sèrie de poesia en valencià documentada des del 2002.</t>
  </si>
  <si>
    <t xml:space="preserve">https://ca.wikipedia.org/wiki/Premis_Val%C3%A8ncia</t>
  </si>
  <si>
    <t xml:space="preserve">Encara una olor</t>
  </si>
  <si>
    <t xml:space="preserve">Josep Vicent Miralles</t>
  </si>
  <si>
    <t xml:space="preserve">Carrer Túria</t>
  </si>
  <si>
    <t xml:space="preserve">Xulio Ricardo Trigo</t>
  </si>
  <si>
    <t xml:space="preserve">La veritat cansa</t>
  </si>
  <si>
    <t xml:space="preserve">Lola Andrés</t>
  </si>
  <si>
    <t xml:space="preserve">Jocs de llum</t>
  </si>
  <si>
    <t xml:space="preserve">Antoni Prats</t>
  </si>
  <si>
    <t xml:space="preserve">L’esfinx</t>
  </si>
  <si>
    <t xml:space="preserve">Crònica de Calàbria</t>
  </si>
  <si>
    <t xml:space="preserve">New York, Nabokov &amp; Bicicletes</t>
  </si>
  <si>
    <t xml:space="preserve">La flor invisible</t>
  </si>
  <si>
    <t xml:space="preserve">Arqueologia</t>
  </si>
  <si>
    <t xml:space="preserve">Josep Piera</t>
  </si>
  <si>
    <t xml:space="preserve">El temps trobat</t>
  </si>
  <si>
    <t xml:space="preserve">Els mots ferits</t>
  </si>
  <si>
    <t xml:space="preserve">Rastres de l’escapista</t>
  </si>
  <si>
    <t xml:space="preserve">Tavernàries</t>
  </si>
  <si>
    <t xml:space="preserve">Josep Maria Balbastre</t>
  </si>
  <si>
    <t xml:space="preserve">Iconòstasi</t>
  </si>
  <si>
    <t xml:space="preserve">Shakespeare i el desig</t>
  </si>
  <si>
    <t xml:space="preserve">Fugaç</t>
  </si>
  <si>
    <t xml:space="preserve">Ismael Carretero</t>
  </si>
  <si>
    <t xml:space="preserve">Adonisíada i després</t>
  </si>
  <si>
    <t xml:space="preserve">Joan Mahiques</t>
  </si>
  <si>
    <t xml:space="preserve">Entre dues clarors</t>
  </si>
  <si>
    <t xml:space="preserve">L’illa de Henderson</t>
  </si>
  <si>
    <t xml:space="preserve">Contracció</t>
  </si>
  <si>
    <t xml:space="preserve">Ismael J. Sempere</t>
  </si>
  <si>
    <t xml:space="preserve">Venien i se m’enduien</t>
  </si>
  <si>
    <t xml:space="preserve">Alfons Navarret</t>
  </si>
  <si>
    <t xml:space="preserve">Un bell cadàver barroc a l’avinguda deserta</t>
  </si>
  <si>
    <t xml:space="preserve">Maria Beneyto (Ciutat de València)</t>
  </si>
  <si>
    <t xml:space="preserve">Josep Carles Laínez</t>
  </si>
  <si>
    <t xml:space="preserve">Anxia</t>
  </si>
  <si>
    <t xml:space="preserve">https://ca.wikipedia.org/wiki/Premis_literaris_Ciutat_de_Val%C3%A8ncia</t>
  </si>
  <si>
    <t xml:space="preserve">Empar de Lanuza</t>
  </si>
  <si>
    <t xml:space="preserve">València, fragments d’un dietari poètic</t>
  </si>
  <si>
    <t xml:space="preserve">Antoni Defez</t>
  </si>
  <si>
    <t xml:space="preserve">Els haikus de Ciutat Vella</t>
  </si>
  <si>
    <t xml:space="preserve">L’odi</t>
  </si>
  <si>
    <t xml:space="preserve">Constants vitals</t>
  </si>
  <si>
    <t xml:space="preserve">Maite Insa</t>
  </si>
  <si>
    <t xml:space="preserve">El poema és sobrer</t>
  </si>
  <si>
    <t xml:space="preserve">Josep Lluís Garcia Ferrada</t>
  </si>
  <si>
    <t xml:space="preserve">Molt prop del crepuscle</t>
  </si>
  <si>
    <t xml:space="preserve">Juli Capilla</t>
  </si>
  <si>
    <t xml:space="preserve">Raspall</t>
  </si>
  <si>
    <t xml:space="preserve">Vicent Penya</t>
  </si>
  <si>
    <t xml:space="preserve">Llibre de les enrònies</t>
  </si>
  <si>
    <t xml:space="preserve">La font repeteix autor i títol del 2010; probable error, cal comprovar-ho.</t>
  </si>
  <si>
    <t xml:space="preserve">Alexandre Bataller</t>
  </si>
  <si>
    <t xml:space="preserve">El llibre del professor</t>
  </si>
  <si>
    <t xml:space="preserve">La font dona el mateix títol que el Premi València 2013; cal comprovar-ho.</t>
  </si>
  <si>
    <t xml:space="preserve">Manuel Roig Abad</t>
  </si>
  <si>
    <t xml:space="preserve">Terra sagrada</t>
  </si>
  <si>
    <t xml:space="preserve">La conspiració</t>
  </si>
  <si>
    <t xml:space="preserve">Aquí, on passa tot</t>
  </si>
  <si>
    <t xml:space="preserve">La febre dels dies</t>
  </si>
  <si>
    <t xml:space="preserve">Serps i paisatges</t>
  </si>
  <si>
    <t xml:space="preserve">Francesc Mompó</t>
  </si>
  <si>
    <t xml:space="preserve">Versos oceànics</t>
  </si>
  <si>
    <t xml:space="preserve">Mercè Claramunt</t>
  </si>
  <si>
    <t xml:space="preserve">Una nit sense vent</t>
  </si>
  <si>
    <t xml:space="preserve">Ultramarins</t>
  </si>
  <si>
    <t xml:space="preserve">La fam tendra</t>
  </si>
  <si>
    <t xml:space="preserve">Manuel Rodríguez Martínez (Alcoi)</t>
  </si>
  <si>
    <t xml:space="preserve">Sergi Jover</t>
  </si>
  <si>
    <t xml:space="preserve">Ressenya</t>
  </si>
  <si>
    <t xml:space="preserve">https://amicsdejoanvalls.blogspot.com/2014/</t>
  </si>
  <si>
    <t xml:space="preserve">Jordi Segura</t>
  </si>
  <si>
    <t xml:space="preserve">Trajecte de turista</t>
  </si>
  <si>
    <t xml:space="preserve">Pas insomne</t>
  </si>
  <si>
    <t xml:space="preserve">La quadratura del cercle</t>
  </si>
  <si>
    <t xml:space="preserve">Robert Llopis</t>
  </si>
  <si>
    <t xml:space="preserve">Setge al cercle</t>
  </si>
  <si>
    <t xml:space="preserve">Jaume Pomar</t>
  </si>
  <si>
    <t xml:space="preserve">Llibre de l’exili</t>
  </si>
  <si>
    <t xml:space="preserve">Gradual</t>
  </si>
  <si>
    <t xml:space="preserve">Instruccions per usar la realitat</t>
  </si>
  <si>
    <t xml:space="preserve">Magatzem de perfils</t>
  </si>
  <si>
    <t xml:space="preserve">Josep Igual</t>
  </si>
  <si>
    <t xml:space="preserve">Uomo qualunque</t>
  </si>
  <si>
    <t xml:space="preserve">Josep Conill</t>
  </si>
  <si>
    <t xml:space="preserve">La nit en blanc</t>
  </si>
  <si>
    <t xml:space="preserve">Les hores vives</t>
  </si>
  <si>
    <t xml:space="preserve">Francesc Bernàcer</t>
  </si>
  <si>
    <t xml:space="preserve">El pes de les ales</t>
  </si>
  <si>
    <t xml:space="preserve">Empar Sáez</t>
  </si>
  <si>
    <t xml:space="preserve">Dona i ocell</t>
  </si>
  <si>
    <t xml:space="preserve">Santuaris</t>
  </si>
  <si>
    <t xml:space="preserve">Basses i pluja</t>
  </si>
  <si>
    <t xml:space="preserve">Talismà</t>
  </si>
  <si>
    <t xml:space="preserve">Eduard Batlle</t>
  </si>
  <si>
    <t xml:space="preserve">Registre fòssil</t>
  </si>
  <si>
    <t xml:space="preserve">Marta Pérez i Sierra</t>
  </si>
  <si>
    <t xml:space="preserve">Escorcoll</t>
  </si>
  <si>
    <t xml:space="preserve">El món s’acaba demà</t>
  </si>
  <si>
    <t xml:space="preserve">La llum més alta</t>
  </si>
  <si>
    <t xml:space="preserve">Vicent Botella</t>
  </si>
  <si>
    <t xml:space="preserve">Girar / Caure</t>
  </si>
  <si>
    <t xml:space="preserve">Alba Palau Centelles</t>
  </si>
  <si>
    <t xml:space="preserve">Símptoma</t>
  </si>
  <si>
    <t xml:space="preserve">Isabel Canet Ferrer</t>
  </si>
  <si>
    <t xml:space="preserve">L’udol de la lloba</t>
  </si>
  <si>
    <t xml:space="preserve">Possiblement la mateixa autora que Isabel Garcia Canet; cal comprovar-ho.</t>
  </si>
  <si>
    <t xml:space="preserve">Aina Riera Serra</t>
  </si>
  <si>
    <t xml:space="preserve">Poar la set</t>
  </si>
  <si>
    <t xml:space="preserve">Vicent Andrés Estellés (Burjassot)</t>
  </si>
  <si>
    <t xml:space="preserve">https://bromera.com/</t>
  </si>
  <si>
    <t xml:space="preserve">Josep Ribera</t>
  </si>
  <si>
    <t xml:space="preserve">Plenamar</t>
  </si>
  <si>
    <t xml:space="preserve">Deduït de la numeració de les edicions.</t>
  </si>
  <si>
    <t xml:space="preserve">Els déus de fang</t>
  </si>
  <si>
    <t xml:space="preserve">L’últim nord</t>
  </si>
  <si>
    <t xml:space="preserve">L’incert moviment</t>
  </si>
  <si>
    <t xml:space="preserve">Abisme i ocell</t>
  </si>
  <si>
    <t xml:space="preserve">L’os de la música</t>
  </si>
  <si>
    <t xml:space="preserve">Ai</t>
  </si>
  <si>
    <t xml:space="preserve">La casa buida</t>
  </si>
  <si>
    <t xml:space="preserve">Francesc Rodrigo</t>
  </si>
  <si>
    <t xml:space="preserve">Alfabet del desig</t>
  </si>
  <si>
    <t xml:space="preserve">La invenció del sotabosc</t>
  </si>
  <si>
    <t xml:space="preserve">La llista de Bromera atribueix el 2015 a Bruna Generoso, però aquella obra és el València Nova 2016. Nascut a Sant Feliu de Guíxols (1978); la bio d’Òmnium usa concordança masculina.</t>
  </si>
  <si>
    <t xml:space="preserve">Tòtem ordre</t>
  </si>
  <si>
    <t xml:space="preserve">Quan els grans arbres cauen</t>
  </si>
  <si>
    <t xml:space="preserve">Deduït de la numeració.</t>
  </si>
  <si>
    <t xml:space="preserve">Canviar de cel</t>
  </si>
  <si>
    <t xml:space="preserve">La mort a Petròpolis</t>
  </si>
  <si>
    <t xml:space="preserve">Convocat; probablement desert.</t>
  </si>
  <si>
    <t xml:space="preserve">Enllà, enlloc</t>
  </si>
  <si>
    <t xml:space="preserve">Víctor Benavides</t>
  </si>
  <si>
    <t xml:space="preserve">Estudi de les humitats</t>
  </si>
  <si>
    <t xml:space="preserve">Manel Pitarch</t>
  </si>
  <si>
    <t xml:space="preserve">Sentència 8.000.000</t>
  </si>
  <si>
    <t xml:space="preserve">XXIV edició; jurat de l’1-12-2025, lliurat el 2026.</t>
  </si>
  <si>
    <t xml:space="preserve">Senyoriu d’Ausiàs March (Beniarjó)</t>
  </si>
  <si>
    <t xml:space="preserve">La sang</t>
  </si>
  <si>
    <t xml:space="preserve">https://ca.wikipedia.org/wiki/Premi_de_Poesia_Senyoriu_d%27Ausi%C3%A0s_March_de_Beniarj%C3%B3</t>
  </si>
  <si>
    <t xml:space="preserve">Jordi Monteagudo</t>
  </si>
  <si>
    <t xml:space="preserve">Els ulls de Penèlope</t>
  </si>
  <si>
    <t xml:space="preserve">Mata-rates (i altres vicis)</t>
  </si>
  <si>
    <t xml:space="preserve">Manuel Garcia Marí</t>
  </si>
  <si>
    <t xml:space="preserve">Deshabitat</t>
  </si>
  <si>
    <t xml:space="preserve">Pau Sanchis</t>
  </si>
  <si>
    <t xml:space="preserve">Tríptic d’un carrer</t>
  </si>
  <si>
    <t xml:space="preserve">Antoni Fornés</t>
  </si>
  <si>
    <t xml:space="preserve">Vestigis</t>
  </si>
  <si>
    <t xml:space="preserve">Claustre</t>
  </si>
  <si>
    <t xml:space="preserve">De secreta vida</t>
  </si>
  <si>
    <t xml:space="preserve">Rafael Casanova</t>
  </si>
  <si>
    <t xml:space="preserve">La solitud poblada</t>
  </si>
  <si>
    <t xml:space="preserve">Dos guardonats.</t>
  </si>
  <si>
    <t xml:space="preserve">Christelle Enguix</t>
  </si>
  <si>
    <t xml:space="preserve">El cor del Minotaure</t>
  </si>
  <si>
    <t xml:space="preserve">Sema</t>
  </si>
  <si>
    <t xml:space="preserve">Carles Vicent Síscar</t>
  </si>
  <si>
    <t xml:space="preserve">Carn endins</t>
  </si>
  <si>
    <t xml:space="preserve">Begonya Pozo</t>
  </si>
  <si>
    <t xml:space="preserve">Poemes a la intempèrie</t>
  </si>
  <si>
    <t xml:space="preserve">Vicent Olaso</t>
  </si>
  <si>
    <t xml:space="preserve">El soroll de la pedra</t>
  </si>
  <si>
    <t xml:space="preserve">Carles Miret</t>
  </si>
  <si>
    <t xml:space="preserve">Belleses arbitràries</t>
  </si>
  <si>
    <t xml:space="preserve">Antoni Xumet</t>
  </si>
  <si>
    <t xml:space="preserve">Estígia</t>
  </si>
  <si>
    <t xml:space="preserve">Traït</t>
  </si>
  <si>
    <t xml:space="preserve">Viatjar descansa</t>
  </si>
  <si>
    <t xml:space="preserve">El tubercle</t>
  </si>
  <si>
    <t xml:space="preserve">Yolanda Esteve</t>
  </si>
  <si>
    <t xml:space="preserve">Intercity</t>
  </si>
  <si>
    <t xml:space="preserve">Josep Checa</t>
  </si>
  <si>
    <t xml:space="preserve">Pell d’ànima</t>
  </si>
  <si>
    <t xml:space="preserve">Celobert</t>
  </si>
  <si>
    <t xml:space="preserve">Jaume Mesquida</t>
  </si>
  <si>
    <t xml:space="preserve">Zona de desastre</t>
  </si>
  <si>
    <t xml:space="preserve">Juma B. Barratxina</t>
  </si>
  <si>
    <t xml:space="preserve">Un estany que vessa</t>
  </si>
  <si>
    <t xml:space="preserve">Pau i Au</t>
  </si>
  <si>
    <t xml:space="preserve">Cassette</t>
  </si>
  <si>
    <t xml:space="preserve">Signatura d’un autor nascut a Madrid (1978) amb trajectòria al País Valencià.</t>
  </si>
  <si>
    <t xml:space="preserve">Els ulls fecunds</t>
  </si>
  <si>
    <t xml:space="preserve">Ciutat de Sagunt</t>
  </si>
  <si>
    <t xml:space="preserve">Un mateix cel</t>
  </si>
  <si>
    <t xml:space="preserve">https://ca.wikipedia.org/wiki/Premis_Literaris_Ciutat_de_Sagunt</t>
  </si>
  <si>
    <t xml:space="preserve">Rafael Català</t>
  </si>
  <si>
    <t xml:space="preserve">Epíleg</t>
  </si>
  <si>
    <t xml:space="preserve">Nel·lo Navarro</t>
  </si>
  <si>
    <t xml:space="preserve">L’empremta dels ammonits</t>
  </si>
  <si>
    <t xml:space="preserve">Viatge austral</t>
  </si>
  <si>
    <t xml:space="preserve">Josep Gonzàlez Clofent</t>
  </si>
  <si>
    <t xml:space="preserve">Regla de tres</t>
  </si>
  <si>
    <t xml:space="preserve">El cant de la Sibil·la</t>
  </si>
  <si>
    <t xml:space="preserve">Xarxes de sol</t>
  </si>
  <si>
    <t xml:space="preserve">La importància del violoncel</t>
  </si>
  <si>
    <t xml:space="preserve">Lluís Alpera</t>
  </si>
  <si>
    <t xml:space="preserve">El nou rapte d’Europa</t>
  </si>
  <si>
    <t xml:space="preserve">Salvador Iborra</t>
  </si>
  <si>
    <t xml:space="preserve">Els cossos oblidats</t>
  </si>
  <si>
    <t xml:space="preserve">Ivan Brull</t>
  </si>
  <si>
    <t xml:space="preserve">Cantaments</t>
  </si>
  <si>
    <t xml:space="preserve">Joan Adell</t>
  </si>
  <si>
    <t xml:space="preserve">Tres estrelles Michelin</t>
  </si>
  <si>
    <t xml:space="preserve">Voràgine</t>
  </si>
  <si>
    <t xml:space="preserve">Love is</t>
  </si>
  <si>
    <t xml:space="preserve">Vicent Torres</t>
  </si>
  <si>
    <t xml:space="preserve">Celebració</t>
  </si>
  <si>
    <t xml:space="preserve">Jesús Girón</t>
  </si>
  <si>
    <t xml:space="preserve">Inventari de fragilitats</t>
  </si>
  <si>
    <t xml:space="preserve">On la sang</t>
  </si>
  <si>
    <t xml:space="preserve">Tríptics dels déus absents</t>
  </si>
  <si>
    <t xml:space="preserve">Josep Porcar</t>
  </si>
  <si>
    <t xml:space="preserve">Anys llum</t>
  </si>
  <si>
    <t xml:space="preserve">Isaïes Minetto</t>
  </si>
  <si>
    <t xml:space="preserve">La pedra del temps</t>
  </si>
  <si>
    <t xml:space="preserve">Territori de trajectòria (València); lloc de naixement no trobat.</t>
  </si>
  <si>
    <t xml:space="preserve">Àngel Fabregat</t>
  </si>
  <si>
    <t xml:space="preserve">Cossos afeblits</t>
  </si>
  <si>
    <t xml:space="preserve">Susanna Lliberós</t>
  </si>
  <si>
    <t xml:space="preserve">El crit</t>
  </si>
  <si>
    <t xml:space="preserve">Joan Gregori Albiol</t>
  </si>
  <si>
    <t xml:space="preserve">Desembosc</t>
  </si>
  <si>
    <t xml:space="preserve">Trànsit</t>
  </si>
  <si>
    <t xml:space="preserve">Festa d’Elx (Ciutat d’Elx)</t>
  </si>
  <si>
    <t xml:space="preserve">https://bromera.com/module/avepremis/FrontAvepremisModels?module_action=detail_veredictes&amp;id=14</t>
  </si>
  <si>
    <t xml:space="preserve">La memòria dels mots</t>
  </si>
  <si>
    <t xml:space="preserve">La llum primera</t>
  </si>
  <si>
    <t xml:space="preserve">Partitures perdudes</t>
  </si>
  <si>
    <t xml:space="preserve">Jacint Sala</t>
  </si>
  <si>
    <t xml:space="preserve">Títol per confirmar.</t>
  </si>
  <si>
    <t xml:space="preserve">Josep Pérez i Tomàs</t>
  </si>
  <si>
    <t xml:space="preserve">Perbreviter</t>
  </si>
  <si>
    <t xml:space="preserve">José Luis García Herrera</t>
  </si>
  <si>
    <t xml:space="preserve">La solitud</t>
  </si>
  <si>
    <t xml:space="preserve">Premis reconvertits (model «Café Marfil»); sense guardó de poesia documentat.</t>
  </si>
  <si>
    <t xml:space="preserve">Montse Assens i Anna Rispau</t>
  </si>
  <si>
    <t xml:space="preserve">El bes de la nit</t>
  </si>
  <si>
    <t xml:space="preserve">Col·lectiu</t>
  </si>
  <si>
    <t xml:space="preserve">Obra a quatre mans de dues autores.</t>
  </si>
  <si>
    <t xml:space="preserve">Aquelles solituds d’on veníem</t>
  </si>
  <si>
    <t xml:space="preserve">Postres de poeta</t>
  </si>
  <si>
    <t xml:space="preserve">Cristina Àlvarez Roig</t>
  </si>
  <si>
    <t xml:space="preserve">Cerimònia del te</t>
  </si>
  <si>
    <t xml:space="preserve">El so de la flauta de jade</t>
  </si>
  <si>
    <t xml:space="preserve">Laura Martín Ortiz</t>
  </si>
  <si>
    <t xml:space="preserve">D’aquest breu somni</t>
  </si>
  <si>
    <t xml:space="preserve">Josep Manuel Agulló</t>
  </si>
  <si>
    <t xml:space="preserve">Terra tremolosa de mi</t>
  </si>
  <si>
    <t xml:space="preserve">Aina Garcia-Carbó</t>
  </si>
  <si>
    <t xml:space="preserve">El vast domini</t>
  </si>
  <si>
    <t xml:space="preserve">Història general</t>
  </si>
  <si>
    <t xml:space="preserve">Mercé Estrela Tena</t>
  </si>
  <si>
    <t xml:space="preserve">Llengua de fang</t>
  </si>
  <si>
    <t xml:space="preserve">Ibn Hazm (Ciutat de Xàtiva)</t>
  </si>
  <si>
    <t xml:space="preserve">Antoni Martínez Revert</t>
  </si>
  <si>
    <t xml:space="preserve">Tríptic poètic borgià</t>
  </si>
  <si>
    <t xml:space="preserve">https://bromera.com/module/avepremis/FrontAvepremisModels?module_action=detail_veredictes&amp;id=10</t>
  </si>
  <si>
    <t xml:space="preserve">Eusebi Morales</t>
  </si>
  <si>
    <t xml:space="preserve">El somni on visc</t>
  </si>
  <si>
    <t xml:space="preserve">Ciutat remor</t>
  </si>
  <si>
    <t xml:space="preserve">Lletra de batalla</t>
  </si>
  <si>
    <t xml:space="preserve">La presó de l’aigua</t>
  </si>
  <si>
    <t xml:space="preserve">De l’ànima</t>
  </si>
  <si>
    <t xml:space="preserve">Sergi Torró</t>
  </si>
  <si>
    <t xml:space="preserve">Visions provisionals</t>
  </si>
  <si>
    <t xml:space="preserve">Aixàtiva, Aixàtiva</t>
  </si>
  <si>
    <t xml:space="preserve">Homèrides</t>
  </si>
  <si>
    <t xml:space="preserve">Maria Carme Arnau</t>
  </si>
  <si>
    <t xml:space="preserve">Itinerari de tendresa</t>
  </si>
  <si>
    <t xml:space="preserve">Les dents de la pluja</t>
  </si>
  <si>
    <t xml:space="preserve">La llum garbellada</t>
  </si>
  <si>
    <t xml:space="preserve">Premi biennal des del 2012.</t>
  </si>
  <si>
    <t xml:space="preserve">Isabel Robles</t>
  </si>
  <si>
    <t xml:space="preserve">Les sabates i altres poemes</t>
  </si>
  <si>
    <t xml:space="preserve">Biennal.</t>
  </si>
  <si>
    <t xml:space="preserve">Exposició temporal</t>
  </si>
  <si>
    <t xml:space="preserve">Poemari per a ociosos</t>
  </si>
  <si>
    <t xml:space="preserve">Veus</t>
  </si>
  <si>
    <t xml:space="preserve">Biennal i covid.</t>
  </si>
  <si>
    <t xml:space="preserve">Eloi Creus</t>
  </si>
  <si>
    <t xml:space="preserve">Afrau</t>
  </si>
  <si>
    <t xml:space="preserve">Natura elemental</t>
  </si>
  <si>
    <t xml:space="preserve">Biennal; la XXXVIII edició és del 2026.</t>
  </si>
  <si>
    <t xml:space="preserve">Bernat Vidal i Tomàs (Santanyí)</t>
  </si>
  <si>
    <t xml:space="preserve">Antònia Arbona</t>
  </si>
  <si>
    <t xml:space="preserve">Synthesis</t>
  </si>
  <si>
    <t xml:space="preserve">https://ajsantanyi.net/</t>
  </si>
  <si>
    <t xml:space="preserve">Josep Noguerol</t>
  </si>
  <si>
    <t xml:space="preserve">La caravana de la poesia</t>
  </si>
  <si>
    <t xml:space="preserve">Pere Rosselló Bover</t>
  </si>
  <si>
    <t xml:space="preserve">El temps llençat al pou</t>
  </si>
  <si>
    <t xml:space="preserve">Quan salives</t>
  </si>
  <si>
    <t xml:space="preserve">Proètica de plaers</t>
  </si>
  <si>
    <t xml:space="preserve">Montserrat Garcia</t>
  </si>
  <si>
    <t xml:space="preserve">Com l’últim joc de mai</t>
  </si>
  <si>
    <t xml:space="preserve">Lucia Pietrelli</t>
  </si>
  <si>
    <t xml:space="preserve">Violacions</t>
  </si>
  <si>
    <t xml:space="preserve">Nascuda a Itàlia; trajectòria a Mallorca.</t>
  </si>
  <si>
    <t xml:space="preserve">Ara</t>
  </si>
  <si>
    <t xml:space="preserve">Angle de deriva</t>
  </si>
  <si>
    <t xml:space="preserve">Matèria fosca</t>
  </si>
  <si>
    <t xml:space="preserve">Maria Sevilla</t>
  </si>
  <si>
    <t xml:space="preserve">Dents de polpa</t>
  </si>
  <si>
    <t xml:space="preserve">Molsa</t>
  </si>
  <si>
    <t xml:space="preserve">La condició lítia</t>
  </si>
  <si>
    <t xml:space="preserve">Joan Josep Barceló</t>
  </si>
  <si>
    <t xml:space="preserve">Carn crua</t>
  </si>
  <si>
    <t xml:space="preserve">Arèola</t>
  </si>
  <si>
    <t xml:space="preserve">A mossos</t>
  </si>
  <si>
    <t xml:space="preserve">Firmament obert</t>
  </si>
  <si>
    <t xml:space="preserve">Antoni Nomen</t>
  </si>
  <si>
    <t xml:space="preserve">Esquerpes o bucòliques</t>
  </si>
  <si>
    <t xml:space="preserve">Lídia Gàzquez</t>
  </si>
  <si>
    <t xml:space="preserve">L’animal perfecte</t>
  </si>
  <si>
    <t xml:space="preserve">Llucia Serra Ferrer</t>
  </si>
  <si>
    <t xml:space="preserve">Fonaments corcats</t>
  </si>
  <si>
    <t xml:space="preserve">El foc dels heretges</t>
  </si>
  <si>
    <t xml:space="preserve">Vila de Lloseta</t>
  </si>
  <si>
    <t xml:space="preserve">https://ajlloseta.net/</t>
  </si>
  <si>
    <t xml:space="preserve">Truc d’espills</t>
  </si>
  <si>
    <t xml:space="preserve">Aparador d’ombres amb corc</t>
  </si>
  <si>
    <t xml:space="preserve">Martí Sales</t>
  </si>
  <si>
    <t xml:space="preserve">Huckleberry Finn</t>
  </si>
  <si>
    <t xml:space="preserve">La distribució de la sal</t>
  </si>
  <si>
    <t xml:space="preserve">La Viquipèdia atribueix el 2006 a Juli Capilla (Llibre dels exilis); cal fixar l’any de cadascun.</t>
  </si>
  <si>
    <t xml:space="preserve">He vist el futur en 4D</t>
  </si>
  <si>
    <t xml:space="preserve">Marta Bertran</t>
  </si>
  <si>
    <t xml:space="preserve">Metamorfosi de colors</t>
  </si>
  <si>
    <t xml:space="preserve">Absolc el temps</t>
  </si>
  <si>
    <t xml:space="preserve">Sang cremada</t>
  </si>
  <si>
    <t xml:space="preserve">Antoni Riera Font</t>
  </si>
  <si>
    <t xml:space="preserve">Jo és un altre</t>
  </si>
  <si>
    <t xml:space="preserve">Guillem Benejam</t>
  </si>
  <si>
    <t xml:space="preserve">Calç morta</t>
  </si>
  <si>
    <t xml:space="preserve">Carlos Minuchin</t>
  </si>
  <si>
    <t xml:space="preserve">Corrupció de la matèria</t>
  </si>
  <si>
    <t xml:space="preserve">Menorquí; signa també Carles Minuchin.</t>
  </si>
  <si>
    <t xml:space="preserve">Ismael Pelegrí</t>
  </si>
  <si>
    <t xml:space="preserve">Alcalfar</t>
  </si>
  <si>
    <t xml:space="preserve">Una cadernera en flames</t>
  </si>
  <si>
    <t xml:space="preserve">L’ésser i el llamp</t>
  </si>
  <si>
    <t xml:space="preserve">Ciutat de Pollença</t>
  </si>
  <si>
    <t xml:space="preserve">https://ca.wikipedia.org/wiki/Premis_Ciutat_de_Pollen%C3%A7a</t>
  </si>
  <si>
    <t xml:space="preserve">Jaume Oliver</t>
  </si>
  <si>
    <t xml:space="preserve">Nascut a Sant Feliu de Guíxols (1978); la bio d’Òmnium usa concordança masculina.</t>
  </si>
  <si>
    <t xml:space="preserve">Josep Gerona</t>
  </si>
  <si>
    <t xml:space="preserve">Miquel Àngel Mas</t>
  </si>
  <si>
    <t xml:space="preserve">Tomeu Caldentey</t>
  </si>
  <si>
    <t xml:space="preserve">Miquel Àngel Riera (Ciutat de Manacor, 2013-)</t>
  </si>
  <si>
    <t xml:space="preserve">Vida limitada</t>
  </si>
  <si>
    <t xml:space="preserve">https://ca.wikipedia.org/wiki/Premi_Miquel_%C3%80ngel_Riera_de_Poesia_(Ciutat_de_Manacor)</t>
  </si>
  <si>
    <t xml:space="preserve">Rosa Maria Arrazola</t>
  </si>
  <si>
    <t xml:space="preserve">Rai</t>
  </si>
  <si>
    <t xml:space="preserve">Passatge d’hivern</t>
  </si>
  <si>
    <t xml:space="preserve">La pols de la calaixera</t>
  </si>
  <si>
    <t xml:space="preserve">Kalàixnikov</t>
  </si>
  <si>
    <t xml:space="preserve">Anna Pantinat</t>
  </si>
  <si>
    <t xml:space="preserve">Qui no s’anomena</t>
  </si>
  <si>
    <t xml:space="preserve">Laia Carbonell</t>
  </si>
  <si>
    <t xml:space="preserve">Nibrós</t>
  </si>
  <si>
    <t xml:space="preserve">Mireia Cassanyes</t>
  </si>
  <si>
    <t xml:space="preserve">L’ombra forana</t>
  </si>
  <si>
    <t xml:space="preserve">Cossos</t>
  </si>
  <si>
    <t xml:space="preserve">Tan fugaç</t>
  </si>
  <si>
    <t xml:space="preserve">Carme Alegre</t>
  </si>
  <si>
    <t xml:space="preserve">Strappo seguit de Pare aforístic o Galatea a la paret</t>
  </si>
  <si>
    <t xml:space="preserve">Júlia Febrer</t>
  </si>
  <si>
    <t xml:space="preserve">Arrel inoïda</t>
  </si>
  <si>
    <t xml:space="preserve">Miquel Bauçà (Felanitx)</t>
  </si>
  <si>
    <t xml:space="preserve">Cave papam</t>
  </si>
  <si>
    <t xml:space="preserve">https://ca.wikipedia.org/wiki/Premi_de_poesia_Miquel_Bau%C3%A7%C3%A0</t>
  </si>
  <si>
    <t xml:space="preserve">Guillem Gavaldà</t>
  </si>
  <si>
    <t xml:space="preserve">Brànquies</t>
  </si>
  <si>
    <t xml:space="preserve">Svalbard</t>
  </si>
  <si>
    <t xml:space="preserve">Era això</t>
  </si>
  <si>
    <t xml:space="preserve">Paula S. Piedad</t>
  </si>
  <si>
    <t xml:space="preserve">Afàsia</t>
  </si>
  <si>
    <t xml:space="preserve">Territori per verificar (assignat a les Illes per la trajectòria editorial).</t>
  </si>
  <si>
    <t xml:space="preserve">Joana Maria Mallol</t>
  </si>
  <si>
    <t xml:space="preserve">On és Saorsa</t>
  </si>
  <si>
    <t xml:space="preserve">David Jiménez Cot</t>
  </si>
  <si>
    <t xml:space="preserve">Moren els déus</t>
  </si>
  <si>
    <t xml:space="preserve">Miquel Àngel Adrover</t>
  </si>
  <si>
    <t xml:space="preserve">Les cares de la cugula</t>
  </si>
  <si>
    <t xml:space="preserve">Pere Císcar</t>
  </si>
  <si>
    <t xml:space="preserve">Actual</t>
  </si>
  <si>
    <t xml:space="preserve">Eva Ortega Puig</t>
  </si>
  <si>
    <t xml:space="preserve">Clavells, digueu</t>
  </si>
  <si>
    <t xml:space="preserve">Amadeu Oller</t>
  </si>
  <si>
    <t xml:space="preserve">Núria Martínez-Vernis</t>
  </si>
  <si>
    <t xml:space="preserve">L’acròbata tampoc no en sortirà il·lès</t>
  </si>
  <si>
    <t xml:space="preserve">Debut o joves</t>
  </si>
  <si>
    <t xml:space="preserve">https://ca.wikipedia.org/wiki/Premi_Amadeu_Oller</t>
  </si>
  <si>
    <t xml:space="preserve">Un dia a l’infern dels que són</t>
  </si>
  <si>
    <t xml:space="preserve">L’oscultor</t>
  </si>
  <si>
    <t xml:space="preserve">Ex aequo amb Rubèn Zaragoza.</t>
  </si>
  <si>
    <t xml:space="preserve">Rubèn Zaragoza</t>
  </si>
  <si>
    <t xml:space="preserve">Sota la llum de neó</t>
  </si>
  <si>
    <t xml:space="preserve">Ex aequo amb Laia Noguera.</t>
  </si>
  <si>
    <t xml:space="preserve">Bambolines</t>
  </si>
  <si>
    <t xml:space="preserve">Jonàs</t>
  </si>
  <si>
    <t xml:space="preserve">I si ens enfonsem?</t>
  </si>
  <si>
    <t xml:space="preserve">Poètiques del cos</t>
  </si>
  <si>
    <t xml:space="preserve">Barcelona</t>
  </si>
  <si>
    <t xml:space="preserve">Anna Ballbona</t>
  </si>
  <si>
    <t xml:space="preserve">La mare que et renyava era un robot</t>
  </si>
  <si>
    <t xml:space="preserve">Passejant a l’ampit d’una parpella maula</t>
  </si>
  <si>
    <t xml:space="preserve">Sònia Moya</t>
  </si>
  <si>
    <t xml:space="preserve">Gramàtica de l’equilibri</t>
  </si>
  <si>
    <t xml:space="preserve">Estel Solé</t>
  </si>
  <si>
    <t xml:space="preserve">Dones que somiaven altres dones</t>
  </si>
  <si>
    <t xml:space="preserve">Irene Solà</t>
  </si>
  <si>
    <t xml:space="preserve">Bèstia</t>
  </si>
  <si>
    <t xml:space="preserve">Oda als objectes</t>
  </si>
  <si>
    <t xml:space="preserve">Els vapors que maten</t>
  </si>
  <si>
    <t xml:space="preserve">Finlàndia</t>
  </si>
  <si>
    <t xml:space="preserve">Laura Torres Bauzà</t>
  </si>
  <si>
    <t xml:space="preserve">L’inhabitable</t>
  </si>
  <si>
    <t xml:space="preserve">Nascuda a Marratxí.</t>
  </si>
  <si>
    <t xml:space="preserve">Helga Simon</t>
  </si>
  <si>
    <t xml:space="preserve">A la vora</t>
  </si>
  <si>
    <t xml:space="preserve">Gerard Vila</t>
  </si>
  <si>
    <t xml:space="preserve">Pla de fuga per castells de ferro</t>
  </si>
  <si>
    <t xml:space="preserve">Pere de Palol</t>
  </si>
  <si>
    <t xml:space="preserve">Els poemes d’en Leandre Caufield</t>
  </si>
  <si>
    <t xml:space="preserve">Juana Dolores</t>
  </si>
  <si>
    <t xml:space="preserve">Bijuteria</t>
  </si>
  <si>
    <t xml:space="preserve">Irene Gómez Diéguez</t>
  </si>
  <si>
    <t xml:space="preserve">Intent de poemari</t>
  </si>
  <si>
    <t xml:space="preserve">Sarcop</t>
  </si>
  <si>
    <t xml:space="preserve">Hug Casals</t>
  </si>
  <si>
    <t xml:space="preserve">Un cos que bull</t>
  </si>
  <si>
    <t xml:space="preserve">Greta Sibling</t>
  </si>
  <si>
    <t xml:space="preserve">Ecografia</t>
  </si>
  <si>
    <t xml:space="preserve">Comptada com a dona segons la premsa («la joven poeta»).</t>
  </si>
  <si>
    <t xml:space="preserve">Jordi Bossoms</t>
  </si>
  <si>
    <t xml:space="preserve">Tota aquesta calma</t>
  </si>
  <si>
    <t xml:space="preserve">Joan Duch</t>
  </si>
  <si>
    <t xml:space="preserve">Fins al 2007 el premi era un volum col·lectiu de diversos autors.</t>
  </si>
  <si>
    <t xml:space="preserve">https://ca.wikipedia.org/wiki/Premi_Joan_Duch_de_poesia_per_a_joves_escriptors</t>
  </si>
  <si>
    <t xml:space="preserve">Volum col·lectiu.</t>
  </si>
  <si>
    <t xml:space="preserve">Xevi Pujol</t>
  </si>
  <si>
    <t xml:space="preserve">Mar encesa</t>
  </si>
  <si>
    <t xml:space="preserve">Suc de llum</t>
  </si>
  <si>
    <t xml:space="preserve">Emili Sánchez-Rubio</t>
  </si>
  <si>
    <t xml:space="preserve">El ginjoler vessant son fruit</t>
  </si>
  <si>
    <t xml:space="preserve">Descrit com a mallorquí; seguretat baixa.</t>
  </si>
  <si>
    <t xml:space="preserve">Vicenç Ambrós</t>
  </si>
  <si>
    <t xml:space="preserve">Asimetria</t>
  </si>
  <si>
    <t xml:space="preserve">Construcció de la nit</t>
  </si>
  <si>
    <t xml:space="preserve">Xavier Zambrano</t>
  </si>
  <si>
    <t xml:space="preserve">Malvestats i paisatges</t>
  </si>
  <si>
    <t xml:space="preserve">Joana Castells</t>
  </si>
  <si>
    <t xml:space="preserve">Dels secs del vent</t>
  </si>
  <si>
    <t xml:space="preserve">Gironina segons un titular de premsa; seguretat baixa.</t>
  </si>
  <si>
    <t xml:space="preserve">Ester Suñé</t>
  </si>
  <si>
    <t xml:space="preserve">El·líptica</t>
  </si>
  <si>
    <t xml:space="preserve">La Viquipèdia salta del 2015 al 2017; segons la numeració d’edicions, el premi d’Anna Gas podria ser del 2016.</t>
  </si>
  <si>
    <t xml:space="preserve">Crossa d’aigua</t>
  </si>
  <si>
    <t xml:space="preserve">Llorenç Romera</t>
  </si>
  <si>
    <t xml:space="preserve">I l’ànima em penjava així</t>
  </si>
  <si>
    <t xml:space="preserve">Irene Anglada</t>
  </si>
  <si>
    <t xml:space="preserve">Nusos d’incendi</t>
  </si>
  <si>
    <t xml:space="preserve">Magma</t>
  </si>
  <si>
    <t xml:space="preserve">Laura G. Ortensi</t>
  </si>
  <si>
    <t xml:space="preserve">Matar la mare</t>
  </si>
  <si>
    <t xml:space="preserve">Pep Sanz</t>
  </si>
  <si>
    <t xml:space="preserve">La mutació dels pollastres</t>
  </si>
  <si>
    <t xml:space="preserve">Tàrrega o Lleida segons la font.</t>
  </si>
  <si>
    <t xml:space="preserve">Laia Pujol Abizanda</t>
  </si>
  <si>
    <t xml:space="preserve">Les bèsties mudes</t>
  </si>
  <si>
    <t xml:space="preserve">Mireia Ibáñez Cid</t>
  </si>
  <si>
    <t xml:space="preserve">Esta negra mala herba</t>
  </si>
  <si>
    <t xml:space="preserve">Maria Garcia Garau</t>
  </si>
  <si>
    <t xml:space="preserve">Entreforc</t>
  </si>
  <si>
    <t xml:space="preserve">Miquel Àngel Riera</t>
  </si>
  <si>
    <t xml:space="preserve">Daniel Martínez i Ten</t>
  </si>
  <si>
    <t xml:space="preserve">Absència</t>
  </si>
  <si>
    <t xml:space="preserve">https://ca.wikipedia.org/wiki/Premi_Miquel_%C3%80ngel_Riera_de_poesia</t>
  </si>
  <si>
    <t xml:space="preserve">En blanc</t>
  </si>
  <si>
    <t xml:space="preserve">He estotjat un ram de versos per al teu dolor</t>
  </si>
  <si>
    <t xml:space="preserve">Xavier Grimau</t>
  </si>
  <si>
    <t xml:space="preserve">Metall</t>
  </si>
  <si>
    <t xml:space="preserve">Roc Casagran</t>
  </si>
  <si>
    <t xml:space="preserve">Després de Sarajevo</t>
  </si>
  <si>
    <t xml:space="preserve">120 Dracmes</t>
  </si>
  <si>
    <t xml:space="preserve">Sebastià Sansó</t>
  </si>
  <si>
    <t xml:space="preserve">Cartografies devastades</t>
  </si>
  <si>
    <t xml:space="preserve">Una font diu que és el Miquel Àngel Riera de narrativa; cal confirmar-ho. Territori no trobat.</t>
  </si>
  <si>
    <t xml:space="preserve">Temple</t>
  </si>
  <si>
    <t xml:space="preserve">Natural delit</t>
  </si>
  <si>
    <t xml:space="preserve">Fam bruta</t>
  </si>
  <si>
    <t xml:space="preserve">https://ca.wikipedia.org/wiki/Premi_Francesc_Garriga_de_poesia</t>
  </si>
  <si>
    <t xml:space="preserve">Maria Isern</t>
  </si>
  <si>
    <t xml:space="preserve">Sostre de carn</t>
  </si>
  <si>
    <t xml:space="preserve">Pol Guasch</t>
  </si>
  <si>
    <t xml:space="preserve">Tanta gana</t>
  </si>
  <si>
    <t xml:space="preserve">Joaquim Cano</t>
  </si>
  <si>
    <t xml:space="preserve">Tota flor sense cossiol</t>
  </si>
  <si>
    <t xml:space="preserve">Raquel Pena</t>
  </si>
  <si>
    <t xml:space="preserve">La breu història dels Estats Units</t>
  </si>
  <si>
    <t xml:space="preserve">Som aquí</t>
  </si>
  <si>
    <t xml:space="preserve">Martí Berlanga</t>
  </si>
  <si>
    <t xml:space="preserve">Quadrupèdia</t>
  </si>
  <si>
    <t xml:space="preserve">Toni R. Juncosa</t>
  </si>
  <si>
    <t xml:space="preserve">El tel de l’elegia</t>
  </si>
  <si>
    <t xml:space="preserve">Falta confirmar el guardó de 2025.</t>
  </si>
  <si>
    <t xml:space="preserve">Renills de cavall negre</t>
  </si>
  <si>
    <t xml:space="preserve">https://ca.wikipedia.org/wiki/Certamen_Art_Jove_de_poesia_Salvador_Iborra</t>
  </si>
  <si>
    <t xml:space="preserve">Chantal Poch</t>
  </si>
  <si>
    <t xml:space="preserve">L’ala fosca</t>
  </si>
  <si>
    <t xml:space="preserve">Els temps últims</t>
  </si>
  <si>
    <t xml:space="preserve">Max Codinach</t>
  </si>
  <si>
    <t xml:space="preserve">Els angles del vent</t>
  </si>
  <si>
    <t xml:space="preserve">Jeroni Mas Fiol</t>
  </si>
  <si>
    <t xml:space="preserve">Castigar la fera</t>
  </si>
  <si>
    <t xml:space="preserve">Jun Komura</t>
  </si>
  <si>
    <t xml:space="preserve">Els enyoooors</t>
  </si>
  <si>
    <t xml:space="preserve">Sasha Pradkhan</t>
  </si>
  <si>
    <t xml:space="preserve">Cap part</t>
  </si>
  <si>
    <t xml:space="preserve">Comptada com a dona segons la premsa («la guanyadora», «la poeta figuerenca»).</t>
  </si>
  <si>
    <t xml:space="preserve">Júlia Sentís</t>
  </si>
  <si>
    <t xml:space="preserve">Palpentes</t>
  </si>
  <si>
    <t xml:space="preserve">València Nova (poesia jove)</t>
  </si>
  <si>
    <t xml:space="preserve">Bruna Generoso</t>
  </si>
  <si>
    <t xml:space="preserve">Abstraccions i certeses</t>
  </si>
  <si>
    <t xml:space="preserve">Andorra</t>
  </si>
  <si>
    <t xml:space="preserve">Autora andorrana (Bruna Generoso Miralpeix).</t>
  </si>
  <si>
    <t xml:space="preserve">Mari Carmen Rafecas</t>
  </si>
  <si>
    <t xml:space="preserve">Blanc breu</t>
  </si>
  <si>
    <t xml:space="preserve">El cor heretge</t>
  </si>
  <si>
    <t xml:space="preserve">Laia Fontana</t>
  </si>
  <si>
    <t xml:space="preserve">Rondalles i altres veritats</t>
  </si>
  <si>
    <t xml:space="preserve">Tatiana Hidalgo-Marí</t>
  </si>
  <si>
    <t xml:space="preserve">Mise en abyme</t>
  </si>
  <si>
    <t xml:space="preserve">Esther Climent Gosp</t>
  </si>
  <si>
    <t xml:space="preserve">Getabako</t>
  </si>
  <si>
    <t xml:space="preserve">Andreu Blai</t>
  </si>
  <si>
    <t xml:space="preserve">Nimfeu</t>
  </si>
  <si>
    <t xml:space="preserve">El deute de l’aigua</t>
  </si>
  <si>
    <t xml:space="preserve">Gumersind Gomila (Maó, joves)</t>
  </si>
  <si>
    <t xml:space="preserve">Alba Camarasa</t>
  </si>
  <si>
    <t xml:space="preserve">Corpus</t>
  </si>
  <si>
    <t xml:space="preserve">https://www.ajmao.org/</t>
  </si>
  <si>
    <t xml:space="preserve">Bartomeu Obrador-Cursach</t>
  </si>
  <si>
    <t xml:space="preserve">Plaquette de Préveza</t>
  </si>
  <si>
    <t xml:space="preserve">Amb la melsa a la butxaca</t>
  </si>
  <si>
    <t xml:space="preserve">Del color de les pedres que s’esmolen</t>
  </si>
  <si>
    <t xml:space="preserve">Al caire de l’abisme</t>
  </si>
  <si>
    <t xml:space="preserve">Presència de dones en els premis de poesia en català, 2000-2025</t>
  </si>
  <si>
    <t xml:space="preserve">Recomptes calculats amb fórmules sobre el full Guardons. Només compten els guardons atorgats amb gènere Dona o Home. Els premis es classifiquen en tres nivells (columna N de Guardons): consagració, territorials o locals, i debut o joves. «Nucli» són els set premis de consagració del primer buidatge.</t>
  </si>
  <si>
    <t xml:space="preserve">Per premi</t>
  </si>
  <si>
    <t xml:space="preserve">Territori</t>
  </si>
  <si>
    <t xml:space="preserve">Guardons comptats</t>
  </si>
  <si>
    <t xml:space="preserve">Dones</t>
  </si>
  <si>
    <t xml:space="preserve">Homes</t>
  </si>
  <si>
    <t xml:space="preserve">% dones</t>
  </si>
  <si>
    <t xml:space="preserve">Premis de consagració</t>
  </si>
  <si>
    <t xml:space="preserve">Subtotal</t>
  </si>
  <si>
    <t xml:space="preserve">D’aquests, nucli de set premis</t>
  </si>
  <si>
    <t xml:space="preserve">Premis territorials o locals</t>
  </si>
  <si>
    <t xml:space="preserve">Premis de debut o per a joves</t>
  </si>
  <si>
    <t xml:space="preserve">Total (tots els nivells)</t>
  </si>
  <si>
    <t xml:space="preserve">Per període</t>
  </si>
  <si>
    <t xml:space="preserve">Des de</t>
  </si>
  <si>
    <t xml:space="preserve">Fins a</t>
  </si>
  <si>
    <t xml:space="preserve">Consagració: guardons</t>
  </si>
  <si>
    <t xml:space="preserve">Consagració: dones</t>
  </si>
  <si>
    <t xml:space="preserve">Consagració: % dones</t>
  </si>
  <si>
    <t xml:space="preserve">Territorials: guardons</t>
  </si>
  <si>
    <t xml:space="preserve">Territorials: dones</t>
  </si>
  <si>
    <t xml:space="preserve">Territorials: % dones</t>
  </si>
  <si>
    <t xml:space="preserve">Debut/joves: guardons</t>
  </si>
  <si>
    <t xml:space="preserve">Debut/joves: dones</t>
  </si>
  <si>
    <t xml:space="preserve">Debut/joves: % dones</t>
  </si>
  <si>
    <t xml:space="preserve">2000-2004</t>
  </si>
  <si>
    <t xml:space="preserve">2005-2009</t>
  </si>
  <si>
    <t xml:space="preserve">2010-2014</t>
  </si>
  <si>
    <t xml:space="preserve">2015-2019</t>
  </si>
  <si>
    <t xml:space="preserve">2020-2025</t>
  </si>
  <si>
    <t xml:space="preserve">Per territori del premi</t>
  </si>
  <si>
    <t xml:space="preserve">Nivell</t>
  </si>
  <si>
    <t xml:space="preserve">Per territori de l’autor/a</t>
  </si>
  <si>
    <t xml:space="preserve">Sense dada</t>
  </si>
  <si>
    <t xml:space="preserve">Guardons que es queden al territori del premi</t>
  </si>
  <si>
    <t xml:space="preserve">Guardons atorgats</t>
  </si>
  <si>
    <t xml:space="preserve">Al mateix territori</t>
  </si>
  <si>
    <t xml:space="preserve">D’un altre territori</t>
  </si>
  <si>
    <t xml:space="preserve">% al mateix territori</t>
  </si>
  <si>
    <t xml:space="preserve">Retenció agregada</t>
  </si>
  <si>
    <t xml:space="preserve">Premis de consagració i territorials</t>
  </si>
  <si>
    <t xml:space="preserve">Autores guardonades segons el debut</t>
  </si>
  <si>
    <t xml:space="preserve">Guardons</t>
  </si>
  <si>
    <t xml:space="preserve">% de les autores del nivell</t>
  </si>
  <si>
    <t xml:space="preserve">D’aquestes, al corpus de Matas (2024)</t>
  </si>
  <si>
    <t xml:space="preserve">Per modalitat del premi</t>
  </si>
  <si>
    <t xml:space="preserve">Dones guardonades en més d’un premi (tots els premis, nombre de guardons)</t>
  </si>
  <si>
    <t xml:space="preserve">Autora</t>
  </si>
  <si>
    <t xml:space="preserve">Presència de dones als catàlegs de poesia, 2000-2025</t>
  </si>
  <si>
    <t xml:space="preserve">Llibres únics de divuit col·leccions segons la Base de dades de llibres editats a Espanya (Agència de l’ISBN), consulta per nom de col·lecció i anys 2000-2025. Les columnes de període compten només obra original en català i el gènere del primer autor/a. Traduccions, recuperacions, llibres col·lectius i en castellà, a part.</t>
  </si>
  <si>
    <t xml:space="preserve">Col·lecció</t>
  </si>
  <si>
    <t xml:space="preserve">Editorial</t>
  </si>
  <si>
    <t xml:space="preserve">Cobertura</t>
  </si>
  <si>
    <t xml:space="preserve">Consulta ISBN</t>
  </si>
  <si>
    <t xml:space="preserve">2000-04 dones</t>
  </si>
  <si>
    <t xml:space="preserve">2000-04 homes</t>
  </si>
  <si>
    <t xml:space="preserve">2005-09 dones</t>
  </si>
  <si>
    <t xml:space="preserve">2005-09 homes</t>
  </si>
  <si>
    <t xml:space="preserve">2010-14 dones</t>
  </si>
  <si>
    <t xml:space="preserve">2010-14 homes</t>
  </si>
  <si>
    <t xml:space="preserve">2015-19 dones</t>
  </si>
  <si>
    <t xml:space="preserve">2015-19 homes</t>
  </si>
  <si>
    <t xml:space="preserve">2020-25 dones</t>
  </si>
  <si>
    <t xml:space="preserve">2020-25 homes</t>
  </si>
  <si>
    <t xml:space="preserve">Original: dones</t>
  </si>
  <si>
    <t xml:space="preserve">Original: homes</t>
  </si>
  <si>
    <t xml:space="preserve">% dones (original)</t>
  </si>
  <si>
    <t xml:space="preserve">Traduccions: dones</t>
  </si>
  <si>
    <t xml:space="preserve">Traduccions: homes</t>
  </si>
  <si>
    <t xml:space="preserve">Recuperacions: dones</t>
  </si>
  <si>
    <t xml:space="preserve">Recuperacions: homes</t>
  </si>
  <si>
    <t xml:space="preserve">Col·lectius, anònims o sense gènere binari</t>
  </si>
  <si>
    <t xml:space="preserve">En castellà</t>
  </si>
  <si>
    <t xml:space="preserve">Total llibres</t>
  </si>
  <si>
    <t xml:space="preserve">Els Llibres de l’Óssa Menor</t>
  </si>
  <si>
    <t xml:space="preserve">Proa</t>
  </si>
  <si>
    <t xml:space="preserve">2000-2025</t>
  </si>
  <si>
    <t xml:space="preserve">Óssa Menor</t>
  </si>
  <si>
    <t xml:space="preserve">Alabatre</t>
  </si>
  <si>
    <t xml:space="preserve">LaBreu Edicions</t>
  </si>
  <si>
    <t xml:space="preserve">2013-2025</t>
  </si>
  <si>
    <t xml:space="preserve">Biblioteca de la Suda</t>
  </si>
  <si>
    <t xml:space="preserve">Pagès Editors</t>
  </si>
  <si>
    <t xml:space="preserve">2000-2019</t>
  </si>
  <si>
    <t xml:space="preserve">Cadup</t>
  </si>
  <si>
    <t xml:space="preserve">Godall Edicions</t>
  </si>
  <si>
    <t xml:space="preserve">2015-2025</t>
  </si>
  <si>
    <t xml:space="preserve">Bromera Poesia</t>
  </si>
  <si>
    <t xml:space="preserve">Edicions Bromera</t>
  </si>
  <si>
    <t xml:space="preserve">2000-2022</t>
  </si>
  <si>
    <t xml:space="preserve">Bromera poesia</t>
  </si>
  <si>
    <t xml:space="preserve">Razef</t>
  </si>
  <si>
    <t xml:space="preserve">Edicions 96</t>
  </si>
  <si>
    <t xml:space="preserve">2001-2025</t>
  </si>
  <si>
    <t xml:space="preserve">Edicions del Buc</t>
  </si>
  <si>
    <t xml:space="preserve">Poesia del Buc</t>
  </si>
  <si>
    <t xml:space="preserve">La Balenguera</t>
  </si>
  <si>
    <t xml:space="preserve">Nova Editorial Moll</t>
  </si>
  <si>
    <t xml:space="preserve">Balenguera</t>
  </si>
  <si>
    <t xml:space="preserve">Ossos de Sol</t>
  </si>
  <si>
    <t xml:space="preserve">AdiA Edicions</t>
  </si>
  <si>
    <t xml:space="preserve">Ossos de sol</t>
  </si>
  <si>
    <t xml:space="preserve">Trucs i Baldufes</t>
  </si>
  <si>
    <t xml:space="preserve">El Gall Editor</t>
  </si>
  <si>
    <t xml:space="preserve">2003-2025</t>
  </si>
  <si>
    <t xml:space="preserve">Trucs i baldufes</t>
  </si>
  <si>
    <t xml:space="preserve">Poesia (Viena)</t>
  </si>
  <si>
    <t xml:space="preserve">Viena Edicions</t>
  </si>
  <si>
    <t xml:space="preserve">2000-2024</t>
  </si>
  <si>
    <t xml:space="preserve">editorial Viena + col·lecció Poesia</t>
  </si>
  <si>
    <t xml:space="preserve">Poesia dels Quaderns Crema</t>
  </si>
  <si>
    <t xml:space="preserve">Quaderns Crema</t>
  </si>
  <si>
    <t xml:space="preserve">editorial Quaderns Crema + col·lecció Poesia</t>
  </si>
  <si>
    <t xml:space="preserve">Poesia 3i4</t>
  </si>
  <si>
    <t xml:space="preserve">Edicions 3i4</t>
  </si>
  <si>
    <t xml:space="preserve">editorial Tres i Quatre + col·lecció Poesia</t>
  </si>
  <si>
    <t xml:space="preserve">Col·lecció de poesia Joan Duch</t>
  </si>
  <si>
    <t xml:space="preserve">Editorial Fonoll</t>
  </si>
  <si>
    <t xml:space="preserve">2000-2021</t>
  </si>
  <si>
    <t xml:space="preserve">editorial Fonoll + col·lecció poesia</t>
  </si>
  <si>
    <t xml:space="preserve">Culip, Què us diré i altres sèries de poesia</t>
  </si>
  <si>
    <t xml:space="preserve">Llibres del Segle</t>
  </si>
  <si>
    <t xml:space="preserve">editorial Llibres del Segle (sèries de poesia)</t>
  </si>
  <si>
    <t xml:space="preserve">Altres sèries de poesia (sense Ossos de Sol)</t>
  </si>
  <si>
    <t xml:space="preserve">2006-2025</t>
  </si>
  <si>
    <t xml:space="preserve">editorial AdiA (sèries de poesia excepte Ossos de Sol)</t>
  </si>
  <si>
    <t xml:space="preserve">Poesia</t>
  </si>
  <si>
    <t xml:space="preserve">Edicions Poncianes</t>
  </si>
  <si>
    <t xml:space="preserve">2021-2023</t>
  </si>
  <si>
    <t xml:space="preserve">editorial Poncianes (poesia)</t>
  </si>
  <si>
    <t xml:space="preserve">Jardins de Samarcanda</t>
  </si>
  <si>
    <t xml:space="preserve">Cafè Central / Eumo</t>
  </si>
  <si>
    <t xml:space="preserve">Total</t>
  </si>
  <si>
    <t xml:space="preserve">% de dones per període (obra original)</t>
  </si>
  <si>
    <t xml:space="preserve">2000-04</t>
  </si>
  <si>
    <t xml:space="preserve">2005-09</t>
  </si>
  <si>
    <t xml:space="preserve">2010-14</t>
  </si>
  <si>
    <t xml:space="preserve">2015-19</t>
  </si>
  <si>
    <t xml:space="preserve">2020-25</t>
  </si>
  <si>
    <t xml:space="preserve">Font: Base de dades de llibres editats a Espanya (cultura.gob.es/webISBN), cerca avançada per col·lecció, anys 2000-2025.</t>
  </si>
  <si>
    <t xml:space="preserve">Es compta cada títol una vegada: s’eliminen les reedicions i els duplicats d’ISBN (paper i digital). Una reedició es data per la primera edició del període.</t>
  </si>
  <si>
    <t xml:space="preserve">Recuperació: obra d’autor/a mort/a abans del 2000 o edició pòstuma (Marçal, Vinyoli, Bartra, Estellés, Costa i Llobera, Rodoreda...).</t>
  </si>
  <si>
    <t xml:space="preserve">Cobertura desigual: la Biblioteca de la Suda deixa de constar el 2019, Bromera Poesia el 2022, i Alabatre, Cadup, Edicions del Buc i Ossos de Sol comencen el 2013-2015. La Balenguera té un buit entre el 2015 i el 2018.</t>
  </si>
  <si>
    <t xml:space="preserve">Razef inclou els guanyadors del Certamen Marc Granell, també en castellà; aquests llibres es compten a part.</t>
  </si>
  <si>
    <t xml:space="preserve">Ampliació: vuit editorials més (Viena, Quaderns Crema, 3i4, Fonoll, Llibres del Segle, AdiA fora d’Ossos de Sol, Poncianes i Jardins de Samarcanda de Cafè Central/Eumo), consultades per editorial i col·lecció i classificades amb la fitxa de detall de cada títol. La consulta per editorial recupera la sèrie Poesia de Viena sencera fins al 2025. Gènere segons el nom de pila; set casos ambigus revisats a mà i quatre signatures sense gènere identificat (columna de col·lectius). Poncianes (des del 2021) i les altres sèries d’AdiA tenen recomptes molt petits.</t>
  </si>
  <si>
    <t xml:space="preserve">La llista detallada de llibres i la codificació de cada títol es pot exportar a part.</t>
  </si>
  <si>
    <t xml:space="preserve">Concepte</t>
  </si>
  <si>
    <t xml:space="preserve">Nota</t>
  </si>
  <si>
    <t xml:space="preserve">Com s’usa</t>
  </si>
  <si>
    <t xml:space="preserve">Les cel·les en groc del full Guardons marquen dades que no s’han pogut confirmar (territori de l’autor/a o gènere per verificar) i no entren en els recomptes corresponents. El full Resum es recalcula sol en canviar qualsevol dada.</t>
  </si>
  <si>
    <t xml:space="preserve">Es pren l’any de l’edició o de l’anunci del premi, no el de publicació del llibre. El Ciutat de Palma es lliura al gener següent i es data per l’edició. El Premi de la Crítica s’anuncia a l’abril per a llibres de l’any anterior i es data per l’any d’anunci.</t>
  </si>
  <si>
    <t xml:space="preserve">Comprovació</t>
  </si>
  <si>
    <t xml:space="preserve">Mostreig contra fonts editorials i de premsa (8-10-2026): Riba 10 anys, Ferrater 23, Palol 14, Ausiàs March 16, Estellés 8, Palma 8, Crítica 7, Amadeu Oller 15. Cap discrepància de gènere; corregits Ferrater 2016-2017, Palol 2005 i 2013 i la datació del Crítica.</t>
  </si>
  <si>
    <t xml:space="preserve">Segons la identificació pública de cada persona. «Per verificar» queda fora dels recomptes fins que es confirme.</t>
  </si>
  <si>
    <t xml:space="preserve">Atorgat · Desert · No consta (la font no en dona dada) · No convocat · Pendent (falta confirmar el guardó).</t>
  </si>
  <si>
    <t xml:space="preserve">Lloc de naixement. Si l’autor/a va nàixer fora del domini lingüístic, territori de trajectòria, amb nota a Observacions. Fonts: Viquipèdia en català, webs d’editorials i premsa. Tres noms sense dada (Homar, Llauradó, Tubau).</t>
  </si>
  <si>
    <t xml:space="preserve">Debut i corpus de Matas</t>
  </si>
  <si>
    <t xml:space="preserve">Només per a autores. «Des del 2000» és el tall generacional de la tesi de Meritxell Matas (UB, 2024); «Al corpus de Matas» indica si l’autora figura a la relació de l’annex 5.</t>
  </si>
  <si>
    <t xml:space="preserve">Modalitat</t>
  </si>
  <si>
    <t xml:space="preserve">Nucli de consagració: sis d’obra inèdita oberta, sense límit d’edat ni de trajectòria, i el de la Crítica, que premia obra publicada. Premis de debut o per a joves: Amadeu Oller (inèdits fins a 30 anys), Joan Duch (menors de 35), Miquel Àngel Riera (joves; sèrie fins al 2009), Francesc Garriga (inèdits, des del 2016) i Salvador Iborra (16-30 anys, des del 2018). No s’ha trobat cap premi valencià de debut amb una sèrie llarga i documentada.</t>
  </si>
  <si>
    <t xml:space="preserve">Període</t>
  </si>
  <si>
    <t xml:space="preserve">2000-2025. El Gabriel Ferrater comença el 2002. Els guardons de 2026 queden fora.</t>
  </si>
  <si>
    <t xml:space="preserve">Nivells</t>
  </si>
  <si>
    <t xml:space="preserve">Consagració (premis de prestigi i d’abast nacional): els set premis del nucli (Riba, Ferrater, Palol, Ausiàs March, Estellés, Ciutat de Palma, Crítica) més els Jocs Florals de Barcelona, el Premi Mallorca i dos premis de la crítica a obra publicada (Crítica Serra d’Or i Josep Maria Llompart). Territorials o locals: premis d’obra inèdita convocats per ajuntaments, diputacions o consells, de dotació i difusió més limitades (Marçal, Màrius Torres, Martí i Pol de Roda de Ter, València, Maria Beneyto, Alcoi, Burjassot, Beniarjó, Sagunt, Elx, Xàtiva, Santanyí, Lloseta, Pollença, Manacor i Felanitx). Debut o joves: els cinc del primer buidatge més el València Nova i el Gumersind Gomila de Maó.</t>
  </si>
  <si>
    <t xml:space="preserve">Premis exclosos</t>
  </si>
  <si>
    <t xml:space="preserve">Andorra (Concurs Miquel Martí i Pol): massa anys sense dades (vuit edicions documentades de vint-i-sis). Illa de Menorca: premia poemes, no llibres, i només admet autors menorquins. Marià Villangómez (Eivissa): premi escolar. Castellitx (Algaida): sense llistes publicades. Ibn Hafaja (Alzira) i Rosselló-Pòrcel (OCB): fora del criteri (el segon no és de poesia).</t>
  </si>
  <si>
    <t xml:space="preserve">Cobertura dels premis nous</t>
  </si>
  <si>
    <t xml:space="preserve">Buits («No consta» o «Pendent») a Elx (2000-01, 2003-04, 2007-08), Lloseta (onze anys), Santanyí (2001, 2003, 2006-08), Burjassot (2000-02, 2022) i Maria Beneyto (2023-25). Títols del Ciutat de Pollença per completar.</t>
  </si>
  <si>
    <t xml:space="preserve">Territori dels guardonats nous</t>
  </si>
  <si>
    <t xml:space="preserve">Assignat a partir de la Viquipèdia, editorials i premsa; seguretat mitjana. Les cel·les en groc no tenen dada i no compten en les taules per territori de l’autor/a.</t>
  </si>
  <si>
    <t xml:space="preserve">Data del buidatge</t>
  </si>
  <si>
    <t xml:space="preserve">8 d’octubre de 2026; ampliació amb 22 premis el 9 d’octubre de 2026</t>
  </si>
  <si>
    <t xml:space="preserve">Font principal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</si>
</sst>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%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Arial"/>
      <family val="0"/>
      <charset val="1"/>
    </font>
    <font>
      <sz val="10"/>
      <name val="Arial"/>
      <family val="0"/>
      <charset val="1"/>
    </font>
    <font>
      <i val="true"/>
      <sz val="10"/>
      <name val="Arial"/>
      <family val="0"/>
      <charset val="1"/>
    </font>
    <font>
      <sz val="10"/>
      <name val="Arial"/>
      <family val="2"/>
    </font>
    <font>
      <b val="true"/>
      <sz val="13"/>
      <name val="Arial"/>
      <family val="0"/>
      <charset val="1"/>
    </font>
    <font>
      <i val="true"/>
      <sz val="9"/>
      <color rgb="FF666666"/>
      <name val="Arial"/>
      <family val="0"/>
      <charset val="1"/>
    </font>
    <font>
      <b val="true"/>
      <i val="true"/>
      <sz val="10"/>
      <name val="Arial"/>
      <family val="0"/>
      <charset val="1"/>
    </font>
    <font>
      <b val="true"/>
      <sz val="10"/>
      <name val="Arial"/>
      <family val="0"/>
      <charset val="1"/>
    </font>
    <font>
      <b val="true"/>
      <sz val="11"/>
      <name val="Arial"/>
      <family val="0"/>
      <charset val="1"/>
    </font>
    <font>
      <sz val="9"/>
      <color rgb="FF444444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4A4038"/>
        <bgColor rgb="FF444444"/>
      </patternFill>
    </fill>
    <fill>
      <patternFill patternType="solid">
        <fgColor rgb="FFFFF2B3"/>
        <bgColor rgb="FFFFFF99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D9D4CC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1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5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 patternType="solid">
          <fgColor rgb="FF4A4038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FFF2B3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B3"/>
      <rgbColor rgb="FFCCFFFF"/>
      <rgbColor rgb="FF660066"/>
      <rgbColor rgb="FFFF8080"/>
      <rgbColor rgb="FF0066CC"/>
      <rgbColor rgb="FFD9D4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444444"/>
      <rgbColor rgb="FF993300"/>
      <rgbColor rgb="FF993366"/>
      <rgbColor rgb="FF333399"/>
      <rgbColor rgb="FF4A4038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75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4"/>
    <col collapsed="false" customWidth="true" hidden="false" outlineLevel="0" max="2" min="2" style="1" width="18"/>
    <col collapsed="false" customWidth="true" hidden="false" outlineLevel="0" max="3" min="3" style="1" width="7"/>
    <col collapsed="false" customWidth="true" hidden="false" outlineLevel="0" max="4" min="4" style="1" width="26"/>
    <col collapsed="false" customWidth="true" hidden="false" outlineLevel="0" max="5" min="5" style="1" width="34"/>
    <col collapsed="false" customWidth="true" hidden="false" outlineLevel="0" max="6" min="6" style="1" width="10"/>
    <col collapsed="false" customWidth="true" hidden="false" outlineLevel="0" max="7" min="7" style="1" width="11"/>
    <col collapsed="false" customWidth="true" hidden="false" outlineLevel="0" max="8" min="8" style="1" width="18"/>
    <col collapsed="false" customWidth="true" hidden="false" outlineLevel="0" max="9" min="9" style="1" width="15"/>
    <col collapsed="false" customWidth="true" hidden="false" outlineLevel="0" max="10" min="10" style="1" width="13"/>
    <col collapsed="false" customWidth="true" hidden="false" outlineLevel="0" max="11" min="11" style="1" width="15"/>
    <col collapsed="false" customWidth="true" hidden="false" outlineLevel="0" max="12" min="12" style="1" width="48"/>
    <col collapsed="false" customWidth="true" hidden="false" outlineLevel="0" max="13" min="13" style="1" width="30"/>
    <col collapsed="false" customWidth="true" hidden="false" outlineLevel="0" max="14" min="14" style="1" width="18"/>
  </cols>
  <sheetData>
    <row r="1" customFormat="false" ht="51.75" hidden="false" customHeight="tru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customFormat="false" ht="15" hidden="false" customHeight="true" outlineLevel="0" collapsed="false">
      <c r="A2" s="3" t="s">
        <v>14</v>
      </c>
      <c r="B2" s="3" t="s">
        <v>15</v>
      </c>
      <c r="C2" s="3" t="n">
        <v>2000</v>
      </c>
      <c r="D2" s="3" t="s">
        <v>16</v>
      </c>
      <c r="E2" s="4" t="s">
        <v>17</v>
      </c>
      <c r="F2" s="3" t="s">
        <v>18</v>
      </c>
      <c r="G2" s="3" t="s">
        <v>19</v>
      </c>
      <c r="H2" s="3" t="s">
        <v>15</v>
      </c>
      <c r="I2" s="3" t="s">
        <v>20</v>
      </c>
      <c r="J2" s="3" t="s">
        <v>21</v>
      </c>
      <c r="K2" s="3" t="s">
        <v>22</v>
      </c>
      <c r="L2" s="5"/>
      <c r="M2" s="3" t="s">
        <v>23</v>
      </c>
      <c r="N2" s="3" t="s">
        <v>24</v>
      </c>
    </row>
    <row r="3" customFormat="false" ht="15" hidden="false" customHeight="true" outlineLevel="0" collapsed="false">
      <c r="A3" s="3" t="s">
        <v>14</v>
      </c>
      <c r="B3" s="3" t="s">
        <v>15</v>
      </c>
      <c r="C3" s="3" t="n">
        <v>2001</v>
      </c>
      <c r="D3" s="3" t="s">
        <v>25</v>
      </c>
      <c r="E3" s="4" t="s">
        <v>26</v>
      </c>
      <c r="F3" s="3" t="s">
        <v>18</v>
      </c>
      <c r="G3" s="3" t="s">
        <v>19</v>
      </c>
      <c r="H3" s="3" t="s">
        <v>15</v>
      </c>
      <c r="I3" s="3" t="s">
        <v>20</v>
      </c>
      <c r="J3" s="3" t="s">
        <v>21</v>
      </c>
      <c r="K3" s="3" t="s">
        <v>22</v>
      </c>
      <c r="L3" s="5"/>
      <c r="M3" s="3" t="s">
        <v>23</v>
      </c>
      <c r="N3" s="3" t="s">
        <v>24</v>
      </c>
    </row>
    <row r="4" customFormat="false" ht="15" hidden="false" customHeight="true" outlineLevel="0" collapsed="false">
      <c r="A4" s="3" t="s">
        <v>14</v>
      </c>
      <c r="B4" s="3" t="s">
        <v>15</v>
      </c>
      <c r="C4" s="3" t="n">
        <v>2002</v>
      </c>
      <c r="D4" s="3" t="s">
        <v>27</v>
      </c>
      <c r="E4" s="4" t="s">
        <v>28</v>
      </c>
      <c r="F4" s="3" t="s">
        <v>29</v>
      </c>
      <c r="G4" s="3" t="s">
        <v>19</v>
      </c>
      <c r="H4" s="3" t="s">
        <v>15</v>
      </c>
      <c r="I4" s="3"/>
      <c r="J4" s="3"/>
      <c r="K4" s="3" t="s">
        <v>22</v>
      </c>
      <c r="L4" s="5"/>
      <c r="M4" s="3" t="s">
        <v>23</v>
      </c>
      <c r="N4" s="3" t="s">
        <v>24</v>
      </c>
    </row>
    <row r="5" customFormat="false" ht="15" hidden="false" customHeight="true" outlineLevel="0" collapsed="false">
      <c r="A5" s="3" t="s">
        <v>14</v>
      </c>
      <c r="B5" s="3" t="s">
        <v>15</v>
      </c>
      <c r="C5" s="3" t="n">
        <v>2003</v>
      </c>
      <c r="D5" s="3" t="s">
        <v>30</v>
      </c>
      <c r="E5" s="4" t="s">
        <v>31</v>
      </c>
      <c r="F5" s="3" t="s">
        <v>29</v>
      </c>
      <c r="G5" s="3" t="s">
        <v>19</v>
      </c>
      <c r="H5" s="3" t="s">
        <v>15</v>
      </c>
      <c r="I5" s="3"/>
      <c r="J5" s="3"/>
      <c r="K5" s="3" t="s">
        <v>22</v>
      </c>
      <c r="L5" s="5"/>
      <c r="M5" s="3" t="s">
        <v>23</v>
      </c>
      <c r="N5" s="3" t="s">
        <v>24</v>
      </c>
    </row>
    <row r="6" customFormat="false" ht="15" hidden="false" customHeight="true" outlineLevel="0" collapsed="false">
      <c r="A6" s="3" t="s">
        <v>14</v>
      </c>
      <c r="B6" s="3" t="s">
        <v>15</v>
      </c>
      <c r="C6" s="3" t="n">
        <v>2004</v>
      </c>
      <c r="D6" s="3" t="s">
        <v>32</v>
      </c>
      <c r="E6" s="4" t="s">
        <v>33</v>
      </c>
      <c r="F6" s="3" t="s">
        <v>29</v>
      </c>
      <c r="G6" s="3" t="s">
        <v>19</v>
      </c>
      <c r="H6" s="3" t="s">
        <v>34</v>
      </c>
      <c r="I6" s="3"/>
      <c r="J6" s="3"/>
      <c r="K6" s="3" t="s">
        <v>22</v>
      </c>
      <c r="L6" s="5"/>
      <c r="M6" s="3" t="s">
        <v>23</v>
      </c>
      <c r="N6" s="3" t="s">
        <v>24</v>
      </c>
    </row>
    <row r="7" customFormat="false" ht="15" hidden="false" customHeight="true" outlineLevel="0" collapsed="false">
      <c r="A7" s="3" t="s">
        <v>14</v>
      </c>
      <c r="B7" s="3" t="s">
        <v>15</v>
      </c>
      <c r="C7" s="3" t="n">
        <v>2005</v>
      </c>
      <c r="D7" s="3" t="s">
        <v>35</v>
      </c>
      <c r="E7" s="4" t="s">
        <v>36</v>
      </c>
      <c r="F7" s="3" t="s">
        <v>29</v>
      </c>
      <c r="G7" s="3" t="s">
        <v>19</v>
      </c>
      <c r="H7" s="3" t="s">
        <v>37</v>
      </c>
      <c r="I7" s="3"/>
      <c r="J7" s="3"/>
      <c r="K7" s="3" t="s">
        <v>22</v>
      </c>
      <c r="L7" s="5"/>
      <c r="M7" s="3" t="s">
        <v>23</v>
      </c>
      <c r="N7" s="3" t="s">
        <v>24</v>
      </c>
    </row>
    <row r="8" customFormat="false" ht="15" hidden="false" customHeight="true" outlineLevel="0" collapsed="false">
      <c r="A8" s="3" t="s">
        <v>14</v>
      </c>
      <c r="B8" s="3" t="s">
        <v>15</v>
      </c>
      <c r="C8" s="3" t="n">
        <v>2006</v>
      </c>
      <c r="D8" s="3" t="s">
        <v>38</v>
      </c>
      <c r="E8" s="4" t="s">
        <v>39</v>
      </c>
      <c r="F8" s="3" t="s">
        <v>29</v>
      </c>
      <c r="G8" s="3" t="s">
        <v>19</v>
      </c>
      <c r="H8" s="3" t="s">
        <v>15</v>
      </c>
      <c r="I8" s="3"/>
      <c r="J8" s="3"/>
      <c r="K8" s="3" t="s">
        <v>22</v>
      </c>
      <c r="L8" s="5"/>
      <c r="M8" s="3" t="s">
        <v>23</v>
      </c>
      <c r="N8" s="3" t="s">
        <v>24</v>
      </c>
    </row>
    <row r="9" customFormat="false" ht="15" hidden="false" customHeight="true" outlineLevel="0" collapsed="false">
      <c r="A9" s="3" t="s">
        <v>14</v>
      </c>
      <c r="B9" s="3" t="s">
        <v>15</v>
      </c>
      <c r="C9" s="3" t="n">
        <v>2007</v>
      </c>
      <c r="D9" s="3" t="s">
        <v>40</v>
      </c>
      <c r="E9" s="4" t="s">
        <v>41</v>
      </c>
      <c r="F9" s="3" t="s">
        <v>29</v>
      </c>
      <c r="G9" s="3" t="s">
        <v>19</v>
      </c>
      <c r="H9" s="3" t="s">
        <v>15</v>
      </c>
      <c r="I9" s="3"/>
      <c r="J9" s="3"/>
      <c r="K9" s="3" t="s">
        <v>22</v>
      </c>
      <c r="L9" s="5"/>
      <c r="M9" s="3" t="s">
        <v>23</v>
      </c>
      <c r="N9" s="3" t="s">
        <v>24</v>
      </c>
    </row>
    <row r="10" customFormat="false" ht="15" hidden="false" customHeight="true" outlineLevel="0" collapsed="false">
      <c r="A10" s="3" t="s">
        <v>14</v>
      </c>
      <c r="B10" s="3" t="s">
        <v>15</v>
      </c>
      <c r="C10" s="3" t="n">
        <v>2008</v>
      </c>
      <c r="D10" s="3" t="s">
        <v>42</v>
      </c>
      <c r="E10" s="4" t="s">
        <v>43</v>
      </c>
      <c r="F10" s="3" t="s">
        <v>29</v>
      </c>
      <c r="G10" s="3" t="s">
        <v>19</v>
      </c>
      <c r="H10" s="3" t="s">
        <v>34</v>
      </c>
      <c r="I10" s="3"/>
      <c r="J10" s="3"/>
      <c r="K10" s="3" t="s">
        <v>22</v>
      </c>
      <c r="L10" s="5"/>
      <c r="M10" s="3" t="s">
        <v>23</v>
      </c>
      <c r="N10" s="3" t="s">
        <v>24</v>
      </c>
    </row>
    <row r="11" customFormat="false" ht="15" hidden="false" customHeight="true" outlineLevel="0" collapsed="false">
      <c r="A11" s="3" t="s">
        <v>14</v>
      </c>
      <c r="B11" s="3" t="s">
        <v>15</v>
      </c>
      <c r="C11" s="3" t="n">
        <v>2009</v>
      </c>
      <c r="D11" s="3" t="s">
        <v>44</v>
      </c>
      <c r="E11" s="4" t="s">
        <v>45</v>
      </c>
      <c r="F11" s="3" t="s">
        <v>29</v>
      </c>
      <c r="G11" s="3" t="s">
        <v>19</v>
      </c>
      <c r="H11" s="3" t="s">
        <v>15</v>
      </c>
      <c r="I11" s="3"/>
      <c r="J11" s="3"/>
      <c r="K11" s="3" t="s">
        <v>22</v>
      </c>
      <c r="L11" s="5"/>
      <c r="M11" s="3" t="s">
        <v>23</v>
      </c>
      <c r="N11" s="3" t="s">
        <v>24</v>
      </c>
    </row>
    <row r="12" customFormat="false" ht="15" hidden="false" customHeight="true" outlineLevel="0" collapsed="false">
      <c r="A12" s="3" t="s">
        <v>14</v>
      </c>
      <c r="B12" s="3" t="s">
        <v>15</v>
      </c>
      <c r="C12" s="3" t="n">
        <v>2010</v>
      </c>
      <c r="D12" s="3" t="s">
        <v>46</v>
      </c>
      <c r="E12" s="4" t="s">
        <v>47</v>
      </c>
      <c r="F12" s="3" t="s">
        <v>18</v>
      </c>
      <c r="G12" s="3" t="s">
        <v>19</v>
      </c>
      <c r="H12" s="3" t="s">
        <v>15</v>
      </c>
      <c r="I12" s="3" t="s">
        <v>20</v>
      </c>
      <c r="J12" s="3" t="s">
        <v>21</v>
      </c>
      <c r="K12" s="3" t="s">
        <v>22</v>
      </c>
      <c r="L12" s="5"/>
      <c r="M12" s="3" t="s">
        <v>23</v>
      </c>
      <c r="N12" s="3" t="s">
        <v>24</v>
      </c>
    </row>
    <row r="13" customFormat="false" ht="15" hidden="false" customHeight="true" outlineLevel="0" collapsed="false">
      <c r="A13" s="3" t="s">
        <v>14</v>
      </c>
      <c r="B13" s="3" t="s">
        <v>15</v>
      </c>
      <c r="C13" s="3" t="n">
        <v>2011</v>
      </c>
      <c r="D13" s="3" t="s">
        <v>48</v>
      </c>
      <c r="E13" s="4" t="s">
        <v>49</v>
      </c>
      <c r="F13" s="3" t="s">
        <v>29</v>
      </c>
      <c r="G13" s="3" t="s">
        <v>19</v>
      </c>
      <c r="H13" s="3" t="s">
        <v>15</v>
      </c>
      <c r="I13" s="3"/>
      <c r="J13" s="3"/>
      <c r="K13" s="3" t="s">
        <v>22</v>
      </c>
      <c r="L13" s="5"/>
      <c r="M13" s="3" t="s">
        <v>23</v>
      </c>
      <c r="N13" s="3" t="s">
        <v>24</v>
      </c>
    </row>
    <row r="14" customFormat="false" ht="15" hidden="false" customHeight="true" outlineLevel="0" collapsed="false">
      <c r="A14" s="3" t="s">
        <v>14</v>
      </c>
      <c r="B14" s="3" t="s">
        <v>15</v>
      </c>
      <c r="C14" s="3" t="n">
        <v>2012</v>
      </c>
      <c r="D14" s="3" t="s">
        <v>50</v>
      </c>
      <c r="E14" s="4" t="s">
        <v>51</v>
      </c>
      <c r="F14" s="3" t="s">
        <v>29</v>
      </c>
      <c r="G14" s="3" t="s">
        <v>19</v>
      </c>
      <c r="H14" s="3" t="s">
        <v>15</v>
      </c>
      <c r="I14" s="3"/>
      <c r="J14" s="3"/>
      <c r="K14" s="3" t="s">
        <v>22</v>
      </c>
      <c r="L14" s="5"/>
      <c r="M14" s="3" t="s">
        <v>23</v>
      </c>
      <c r="N14" s="3" t="s">
        <v>24</v>
      </c>
    </row>
    <row r="15" customFormat="false" ht="15" hidden="false" customHeight="true" outlineLevel="0" collapsed="false">
      <c r="A15" s="3" t="s">
        <v>14</v>
      </c>
      <c r="B15" s="3" t="s">
        <v>15</v>
      </c>
      <c r="C15" s="3" t="n">
        <v>2013</v>
      </c>
      <c r="D15" s="3" t="s">
        <v>52</v>
      </c>
      <c r="E15" s="4" t="s">
        <v>53</v>
      </c>
      <c r="F15" s="3" t="s">
        <v>29</v>
      </c>
      <c r="G15" s="3" t="s">
        <v>19</v>
      </c>
      <c r="H15" s="3" t="s">
        <v>15</v>
      </c>
      <c r="I15" s="3"/>
      <c r="J15" s="3"/>
      <c r="K15" s="3" t="s">
        <v>22</v>
      </c>
      <c r="L15" s="5"/>
      <c r="M15" s="3" t="s">
        <v>23</v>
      </c>
      <c r="N15" s="3" t="s">
        <v>24</v>
      </c>
    </row>
    <row r="16" customFormat="false" ht="15" hidden="false" customHeight="true" outlineLevel="0" collapsed="false">
      <c r="A16" s="3" t="s">
        <v>14</v>
      </c>
      <c r="B16" s="3" t="s">
        <v>15</v>
      </c>
      <c r="C16" s="3" t="n">
        <v>2014</v>
      </c>
      <c r="D16" s="3" t="s">
        <v>54</v>
      </c>
      <c r="E16" s="4" t="s">
        <v>55</v>
      </c>
      <c r="F16" s="3" t="s">
        <v>29</v>
      </c>
      <c r="G16" s="3" t="s">
        <v>19</v>
      </c>
      <c r="H16" s="3" t="s">
        <v>15</v>
      </c>
      <c r="I16" s="3"/>
      <c r="J16" s="3"/>
      <c r="K16" s="3" t="s">
        <v>22</v>
      </c>
      <c r="L16" s="5" t="s">
        <v>56</v>
      </c>
      <c r="M16" s="3" t="s">
        <v>23</v>
      </c>
      <c r="N16" s="3" t="s">
        <v>24</v>
      </c>
    </row>
    <row r="17" customFormat="false" ht="15" hidden="false" customHeight="true" outlineLevel="0" collapsed="false">
      <c r="A17" s="3" t="s">
        <v>14</v>
      </c>
      <c r="B17" s="3" t="s">
        <v>15</v>
      </c>
      <c r="C17" s="3" t="n">
        <v>2015</v>
      </c>
      <c r="D17" s="3" t="s">
        <v>57</v>
      </c>
      <c r="E17" s="4" t="s">
        <v>58</v>
      </c>
      <c r="F17" s="3" t="s">
        <v>29</v>
      </c>
      <c r="G17" s="3" t="s">
        <v>19</v>
      </c>
      <c r="H17" s="3" t="s">
        <v>15</v>
      </c>
      <c r="I17" s="3"/>
      <c r="J17" s="3"/>
      <c r="K17" s="3" t="s">
        <v>22</v>
      </c>
      <c r="L17" s="5"/>
      <c r="M17" s="3" t="s">
        <v>23</v>
      </c>
      <c r="N17" s="3" t="s">
        <v>24</v>
      </c>
    </row>
    <row r="18" customFormat="false" ht="23.25" hidden="false" customHeight="true" outlineLevel="0" collapsed="false">
      <c r="A18" s="3" t="s">
        <v>14</v>
      </c>
      <c r="B18" s="3" t="s">
        <v>15</v>
      </c>
      <c r="C18" s="3" t="n">
        <v>2016</v>
      </c>
      <c r="D18" s="3" t="s">
        <v>59</v>
      </c>
      <c r="E18" s="4" t="s">
        <v>60</v>
      </c>
      <c r="F18" s="3" t="s">
        <v>18</v>
      </c>
      <c r="G18" s="3" t="s">
        <v>19</v>
      </c>
      <c r="H18" s="3" t="s">
        <v>15</v>
      </c>
      <c r="I18" s="3" t="s">
        <v>61</v>
      </c>
      <c r="J18" s="3" t="s">
        <v>62</v>
      </c>
      <c r="K18" s="3" t="s">
        <v>22</v>
      </c>
      <c r="L18" s="5" t="s">
        <v>63</v>
      </c>
      <c r="M18" s="3" t="s">
        <v>23</v>
      </c>
      <c r="N18" s="3" t="s">
        <v>24</v>
      </c>
    </row>
    <row r="19" customFormat="false" ht="15" hidden="false" customHeight="true" outlineLevel="0" collapsed="false">
      <c r="A19" s="3" t="s">
        <v>14</v>
      </c>
      <c r="B19" s="3" t="s">
        <v>15</v>
      </c>
      <c r="C19" s="3" t="n">
        <v>2017</v>
      </c>
      <c r="D19" s="3" t="s">
        <v>64</v>
      </c>
      <c r="E19" s="4" t="s">
        <v>65</v>
      </c>
      <c r="F19" s="3" t="s">
        <v>29</v>
      </c>
      <c r="G19" s="3" t="s">
        <v>19</v>
      </c>
      <c r="H19" s="3" t="s">
        <v>15</v>
      </c>
      <c r="I19" s="3"/>
      <c r="J19" s="3"/>
      <c r="K19" s="3" t="s">
        <v>22</v>
      </c>
      <c r="L19" s="5"/>
      <c r="M19" s="3" t="s">
        <v>23</v>
      </c>
      <c r="N19" s="3" t="s">
        <v>24</v>
      </c>
    </row>
    <row r="20" customFormat="false" ht="15" hidden="false" customHeight="true" outlineLevel="0" collapsed="false">
      <c r="A20" s="3" t="s">
        <v>14</v>
      </c>
      <c r="B20" s="3" t="s">
        <v>15</v>
      </c>
      <c r="C20" s="3" t="n">
        <v>2018</v>
      </c>
      <c r="D20" s="3" t="s">
        <v>66</v>
      </c>
      <c r="E20" s="4" t="s">
        <v>67</v>
      </c>
      <c r="F20" s="3" t="s">
        <v>29</v>
      </c>
      <c r="G20" s="3" t="s">
        <v>19</v>
      </c>
      <c r="H20" s="3" t="s">
        <v>34</v>
      </c>
      <c r="I20" s="3"/>
      <c r="J20" s="3"/>
      <c r="K20" s="3" t="s">
        <v>22</v>
      </c>
      <c r="L20" s="5"/>
      <c r="M20" s="3" t="s">
        <v>23</v>
      </c>
      <c r="N20" s="3" t="s">
        <v>24</v>
      </c>
    </row>
    <row r="21" customFormat="false" ht="15" hidden="false" customHeight="true" outlineLevel="0" collapsed="false">
      <c r="A21" s="3" t="s">
        <v>14</v>
      </c>
      <c r="B21" s="3" t="s">
        <v>15</v>
      </c>
      <c r="C21" s="3" t="n">
        <v>2019</v>
      </c>
      <c r="D21" s="3" t="s">
        <v>68</v>
      </c>
      <c r="E21" s="4" t="s">
        <v>69</v>
      </c>
      <c r="F21" s="3" t="s">
        <v>29</v>
      </c>
      <c r="G21" s="3" t="s">
        <v>19</v>
      </c>
      <c r="H21" s="3" t="s">
        <v>15</v>
      </c>
      <c r="I21" s="3"/>
      <c r="J21" s="3"/>
      <c r="K21" s="3" t="s">
        <v>22</v>
      </c>
      <c r="L21" s="5" t="s">
        <v>70</v>
      </c>
      <c r="M21" s="3" t="s">
        <v>23</v>
      </c>
      <c r="N21" s="3" t="s">
        <v>24</v>
      </c>
    </row>
    <row r="22" customFormat="false" ht="15" hidden="false" customHeight="true" outlineLevel="0" collapsed="false">
      <c r="A22" s="3" t="s">
        <v>14</v>
      </c>
      <c r="B22" s="3" t="s">
        <v>15</v>
      </c>
      <c r="C22" s="3" t="n">
        <v>2020</v>
      </c>
      <c r="D22" s="3" t="s">
        <v>71</v>
      </c>
      <c r="E22" s="4" t="s">
        <v>72</v>
      </c>
      <c r="F22" s="3" t="s">
        <v>29</v>
      </c>
      <c r="G22" s="3" t="s">
        <v>19</v>
      </c>
      <c r="H22" s="3" t="s">
        <v>15</v>
      </c>
      <c r="I22" s="3"/>
      <c r="J22" s="3"/>
      <c r="K22" s="3" t="s">
        <v>22</v>
      </c>
      <c r="L22" s="5"/>
      <c r="M22" s="3" t="s">
        <v>23</v>
      </c>
      <c r="N22" s="3" t="s">
        <v>24</v>
      </c>
    </row>
    <row r="23" customFormat="false" ht="15" hidden="false" customHeight="true" outlineLevel="0" collapsed="false">
      <c r="A23" s="3" t="s">
        <v>14</v>
      </c>
      <c r="B23" s="3" t="s">
        <v>15</v>
      </c>
      <c r="C23" s="3" t="n">
        <v>2021</v>
      </c>
      <c r="D23" s="3" t="s">
        <v>73</v>
      </c>
      <c r="E23" s="4" t="s">
        <v>74</v>
      </c>
      <c r="F23" s="3" t="s">
        <v>29</v>
      </c>
      <c r="G23" s="3" t="s">
        <v>19</v>
      </c>
      <c r="H23" s="3" t="s">
        <v>34</v>
      </c>
      <c r="I23" s="3"/>
      <c r="J23" s="3"/>
      <c r="K23" s="3" t="s">
        <v>22</v>
      </c>
      <c r="L23" s="5"/>
      <c r="M23" s="3" t="s">
        <v>23</v>
      </c>
      <c r="N23" s="3" t="s">
        <v>24</v>
      </c>
    </row>
    <row r="24" customFormat="false" ht="15" hidden="false" customHeight="true" outlineLevel="0" collapsed="false">
      <c r="A24" s="3" t="s">
        <v>14</v>
      </c>
      <c r="B24" s="3" t="s">
        <v>15</v>
      </c>
      <c r="C24" s="3" t="n">
        <v>2022</v>
      </c>
      <c r="D24" s="3" t="s">
        <v>75</v>
      </c>
      <c r="E24" s="4" t="s">
        <v>76</v>
      </c>
      <c r="F24" s="3" t="s">
        <v>29</v>
      </c>
      <c r="G24" s="3" t="s">
        <v>19</v>
      </c>
      <c r="H24" s="3" t="s">
        <v>15</v>
      </c>
      <c r="I24" s="3"/>
      <c r="J24" s="3"/>
      <c r="K24" s="3" t="s">
        <v>22</v>
      </c>
      <c r="L24" s="5"/>
      <c r="M24" s="3" t="s">
        <v>23</v>
      </c>
      <c r="N24" s="3" t="s">
        <v>24</v>
      </c>
    </row>
    <row r="25" customFormat="false" ht="15" hidden="false" customHeight="true" outlineLevel="0" collapsed="false">
      <c r="A25" s="3" t="s">
        <v>14</v>
      </c>
      <c r="B25" s="3" t="s">
        <v>15</v>
      </c>
      <c r="C25" s="3" t="n">
        <v>2023</v>
      </c>
      <c r="D25" s="3" t="s">
        <v>77</v>
      </c>
      <c r="E25" s="4" t="s">
        <v>78</v>
      </c>
      <c r="F25" s="3" t="s">
        <v>18</v>
      </c>
      <c r="G25" s="3" t="s">
        <v>19</v>
      </c>
      <c r="H25" s="3" t="s">
        <v>15</v>
      </c>
      <c r="I25" s="3" t="s">
        <v>61</v>
      </c>
      <c r="J25" s="3" t="s">
        <v>62</v>
      </c>
      <c r="K25" s="3" t="s">
        <v>22</v>
      </c>
      <c r="L25" s="5"/>
      <c r="M25" s="3" t="s">
        <v>23</v>
      </c>
      <c r="N25" s="3" t="s">
        <v>24</v>
      </c>
    </row>
    <row r="26" customFormat="false" ht="15" hidden="false" customHeight="true" outlineLevel="0" collapsed="false">
      <c r="A26" s="3" t="s">
        <v>14</v>
      </c>
      <c r="B26" s="3" t="s">
        <v>15</v>
      </c>
      <c r="C26" s="3" t="n">
        <v>2024</v>
      </c>
      <c r="D26" s="3" t="s">
        <v>79</v>
      </c>
      <c r="E26" s="4" t="s">
        <v>80</v>
      </c>
      <c r="F26" s="3" t="s">
        <v>18</v>
      </c>
      <c r="G26" s="3" t="s">
        <v>19</v>
      </c>
      <c r="H26" s="3" t="s">
        <v>15</v>
      </c>
      <c r="I26" s="3" t="s">
        <v>61</v>
      </c>
      <c r="J26" s="3" t="s">
        <v>62</v>
      </c>
      <c r="K26" s="3" t="s">
        <v>22</v>
      </c>
      <c r="L26" s="5" t="s">
        <v>81</v>
      </c>
      <c r="M26" s="3" t="s">
        <v>23</v>
      </c>
      <c r="N26" s="3" t="s">
        <v>24</v>
      </c>
    </row>
    <row r="27" customFormat="false" ht="34.5" hidden="false" customHeight="true" outlineLevel="0" collapsed="false">
      <c r="A27" s="3" t="s">
        <v>14</v>
      </c>
      <c r="B27" s="3" t="s">
        <v>15</v>
      </c>
      <c r="C27" s="3" t="n">
        <v>2025</v>
      </c>
      <c r="D27" s="3" t="s">
        <v>82</v>
      </c>
      <c r="E27" s="4" t="s">
        <v>83</v>
      </c>
      <c r="F27" s="3" t="s">
        <v>29</v>
      </c>
      <c r="G27" s="3" t="s">
        <v>19</v>
      </c>
      <c r="H27" s="3" t="s">
        <v>15</v>
      </c>
      <c r="I27" s="3"/>
      <c r="J27" s="3"/>
      <c r="K27" s="3" t="s">
        <v>22</v>
      </c>
      <c r="L27" s="5" t="s">
        <v>84</v>
      </c>
      <c r="M27" s="3" t="s">
        <v>85</v>
      </c>
      <c r="N27" s="3" t="s">
        <v>24</v>
      </c>
    </row>
    <row r="28" customFormat="false" ht="15" hidden="false" customHeight="true" outlineLevel="0" collapsed="false">
      <c r="A28" s="3" t="s">
        <v>86</v>
      </c>
      <c r="B28" s="3" t="s">
        <v>15</v>
      </c>
      <c r="C28" s="3" t="n">
        <v>2002</v>
      </c>
      <c r="D28" s="3" t="s">
        <v>52</v>
      </c>
      <c r="E28" s="4" t="s">
        <v>87</v>
      </c>
      <c r="F28" s="3" t="s">
        <v>29</v>
      </c>
      <c r="G28" s="3" t="s">
        <v>19</v>
      </c>
      <c r="H28" s="3" t="s">
        <v>15</v>
      </c>
      <c r="I28" s="3"/>
      <c r="J28" s="3"/>
      <c r="K28" s="3" t="s">
        <v>22</v>
      </c>
      <c r="L28" s="5"/>
      <c r="M28" s="3" t="s">
        <v>88</v>
      </c>
      <c r="N28" s="3" t="s">
        <v>24</v>
      </c>
    </row>
    <row r="29" customFormat="false" ht="15" hidden="false" customHeight="true" outlineLevel="0" collapsed="false">
      <c r="A29" s="3" t="s">
        <v>86</v>
      </c>
      <c r="B29" s="3" t="s">
        <v>15</v>
      </c>
      <c r="C29" s="3" t="n">
        <v>2003</v>
      </c>
      <c r="D29" s="3" t="s">
        <v>89</v>
      </c>
      <c r="E29" s="4" t="s">
        <v>90</v>
      </c>
      <c r="F29" s="3" t="s">
        <v>29</v>
      </c>
      <c r="G29" s="3" t="s">
        <v>19</v>
      </c>
      <c r="H29" s="3" t="s">
        <v>15</v>
      </c>
      <c r="I29" s="3"/>
      <c r="J29" s="3"/>
      <c r="K29" s="3" t="s">
        <v>22</v>
      </c>
      <c r="L29" s="5"/>
      <c r="M29" s="3" t="s">
        <v>88</v>
      </c>
      <c r="N29" s="3" t="s">
        <v>24</v>
      </c>
    </row>
    <row r="30" customFormat="false" ht="15" hidden="false" customHeight="true" outlineLevel="0" collapsed="false">
      <c r="A30" s="3" t="s">
        <v>86</v>
      </c>
      <c r="B30" s="3" t="s">
        <v>15</v>
      </c>
      <c r="C30" s="3" t="n">
        <v>2004</v>
      </c>
      <c r="D30" s="3" t="s">
        <v>91</v>
      </c>
      <c r="E30" s="4" t="s">
        <v>92</v>
      </c>
      <c r="F30" s="3" t="s">
        <v>29</v>
      </c>
      <c r="G30" s="3" t="s">
        <v>19</v>
      </c>
      <c r="H30" s="3" t="s">
        <v>15</v>
      </c>
      <c r="I30" s="3"/>
      <c r="J30" s="3"/>
      <c r="K30" s="3" t="s">
        <v>22</v>
      </c>
      <c r="L30" s="5"/>
      <c r="M30" s="3" t="s">
        <v>88</v>
      </c>
      <c r="N30" s="3" t="s">
        <v>24</v>
      </c>
    </row>
    <row r="31" customFormat="false" ht="15" hidden="false" customHeight="true" outlineLevel="0" collapsed="false">
      <c r="A31" s="3" t="s">
        <v>86</v>
      </c>
      <c r="B31" s="3" t="s">
        <v>15</v>
      </c>
      <c r="C31" s="3" t="n">
        <v>2005</v>
      </c>
      <c r="D31" s="3" t="s">
        <v>93</v>
      </c>
      <c r="E31" s="4" t="s">
        <v>94</v>
      </c>
      <c r="F31" s="3" t="s">
        <v>29</v>
      </c>
      <c r="G31" s="3" t="s">
        <v>19</v>
      </c>
      <c r="H31" s="3" t="s">
        <v>15</v>
      </c>
      <c r="I31" s="3"/>
      <c r="J31" s="3"/>
      <c r="K31" s="3" t="s">
        <v>22</v>
      </c>
      <c r="L31" s="5"/>
      <c r="M31" s="3" t="s">
        <v>88</v>
      </c>
      <c r="N31" s="3" t="s">
        <v>24</v>
      </c>
    </row>
    <row r="32" customFormat="false" ht="15" hidden="false" customHeight="true" outlineLevel="0" collapsed="false">
      <c r="A32" s="3" t="s">
        <v>86</v>
      </c>
      <c r="B32" s="3" t="s">
        <v>15</v>
      </c>
      <c r="C32" s="3" t="n">
        <v>2006</v>
      </c>
      <c r="D32" s="3" t="s">
        <v>95</v>
      </c>
      <c r="E32" s="4" t="s">
        <v>96</v>
      </c>
      <c r="F32" s="3" t="s">
        <v>18</v>
      </c>
      <c r="G32" s="3" t="s">
        <v>19</v>
      </c>
      <c r="H32" s="3" t="s">
        <v>15</v>
      </c>
      <c r="I32" s="3" t="s">
        <v>20</v>
      </c>
      <c r="J32" s="3" t="s">
        <v>21</v>
      </c>
      <c r="K32" s="3" t="s">
        <v>22</v>
      </c>
      <c r="L32" s="5"/>
      <c r="M32" s="3" t="s">
        <v>88</v>
      </c>
      <c r="N32" s="3" t="s">
        <v>24</v>
      </c>
    </row>
    <row r="33" customFormat="false" ht="15" hidden="false" customHeight="true" outlineLevel="0" collapsed="false">
      <c r="A33" s="3" t="s">
        <v>86</v>
      </c>
      <c r="B33" s="3" t="s">
        <v>15</v>
      </c>
      <c r="C33" s="3" t="n">
        <v>2007</v>
      </c>
      <c r="D33" s="3" t="s">
        <v>97</v>
      </c>
      <c r="E33" s="4" t="s">
        <v>98</v>
      </c>
      <c r="F33" s="3" t="s">
        <v>29</v>
      </c>
      <c r="G33" s="3" t="s">
        <v>19</v>
      </c>
      <c r="H33" s="3" t="s">
        <v>15</v>
      </c>
      <c r="I33" s="3"/>
      <c r="J33" s="3"/>
      <c r="K33" s="3" t="s">
        <v>22</v>
      </c>
      <c r="L33" s="5"/>
      <c r="M33" s="3" t="s">
        <v>88</v>
      </c>
      <c r="N33" s="3" t="s">
        <v>24</v>
      </c>
    </row>
    <row r="34" customFormat="false" ht="15" hidden="false" customHeight="true" outlineLevel="0" collapsed="false">
      <c r="A34" s="3" t="s">
        <v>86</v>
      </c>
      <c r="B34" s="3" t="s">
        <v>15</v>
      </c>
      <c r="C34" s="3" t="n">
        <v>2008</v>
      </c>
      <c r="D34" s="3"/>
      <c r="E34" s="4"/>
      <c r="F34" s="3"/>
      <c r="G34" s="3" t="s">
        <v>99</v>
      </c>
      <c r="H34" s="3"/>
      <c r="I34" s="3"/>
      <c r="J34" s="3"/>
      <c r="K34" s="3" t="s">
        <v>22</v>
      </c>
      <c r="L34" s="5"/>
      <c r="M34" s="3" t="s">
        <v>88</v>
      </c>
      <c r="N34" s="3" t="s">
        <v>24</v>
      </c>
    </row>
    <row r="35" customFormat="false" ht="15" hidden="false" customHeight="true" outlineLevel="0" collapsed="false">
      <c r="A35" s="3" t="s">
        <v>86</v>
      </c>
      <c r="B35" s="3" t="s">
        <v>15</v>
      </c>
      <c r="C35" s="3" t="n">
        <v>2009</v>
      </c>
      <c r="D35" s="3" t="s">
        <v>100</v>
      </c>
      <c r="E35" s="4" t="s">
        <v>101</v>
      </c>
      <c r="F35" s="3" t="s">
        <v>29</v>
      </c>
      <c r="G35" s="3" t="s">
        <v>19</v>
      </c>
      <c r="H35" s="3" t="s">
        <v>15</v>
      </c>
      <c r="I35" s="3"/>
      <c r="J35" s="3"/>
      <c r="K35" s="3" t="s">
        <v>22</v>
      </c>
      <c r="L35" s="5"/>
      <c r="M35" s="3" t="s">
        <v>88</v>
      </c>
      <c r="N35" s="3" t="s">
        <v>24</v>
      </c>
    </row>
    <row r="36" customFormat="false" ht="15" hidden="false" customHeight="true" outlineLevel="0" collapsed="false">
      <c r="A36" s="3" t="s">
        <v>86</v>
      </c>
      <c r="B36" s="3" t="s">
        <v>15</v>
      </c>
      <c r="C36" s="3" t="n">
        <v>2010</v>
      </c>
      <c r="D36" s="3" t="s">
        <v>102</v>
      </c>
      <c r="E36" s="4" t="s">
        <v>103</v>
      </c>
      <c r="F36" s="3" t="s">
        <v>29</v>
      </c>
      <c r="G36" s="3" t="s">
        <v>19</v>
      </c>
      <c r="H36" s="3" t="s">
        <v>15</v>
      </c>
      <c r="I36" s="3"/>
      <c r="J36" s="3"/>
      <c r="K36" s="3" t="s">
        <v>22</v>
      </c>
      <c r="L36" s="5"/>
      <c r="M36" s="3" t="s">
        <v>88</v>
      </c>
      <c r="N36" s="3" t="s">
        <v>24</v>
      </c>
    </row>
    <row r="37" customFormat="false" ht="15" hidden="false" customHeight="true" outlineLevel="0" collapsed="false">
      <c r="A37" s="3" t="s">
        <v>86</v>
      </c>
      <c r="B37" s="3" t="s">
        <v>15</v>
      </c>
      <c r="C37" s="3" t="n">
        <v>2011</v>
      </c>
      <c r="D37" s="3" t="s">
        <v>104</v>
      </c>
      <c r="E37" s="4" t="s">
        <v>105</v>
      </c>
      <c r="F37" s="3" t="s">
        <v>29</v>
      </c>
      <c r="G37" s="3" t="s">
        <v>19</v>
      </c>
      <c r="H37" s="3" t="s">
        <v>15</v>
      </c>
      <c r="I37" s="3"/>
      <c r="J37" s="3"/>
      <c r="K37" s="3" t="s">
        <v>22</v>
      </c>
      <c r="L37" s="5"/>
      <c r="M37" s="3" t="s">
        <v>88</v>
      </c>
      <c r="N37" s="3" t="s">
        <v>24</v>
      </c>
    </row>
    <row r="38" customFormat="false" ht="15" hidden="false" customHeight="true" outlineLevel="0" collapsed="false">
      <c r="A38" s="3" t="s">
        <v>86</v>
      </c>
      <c r="B38" s="3" t="s">
        <v>15</v>
      </c>
      <c r="C38" s="3" t="n">
        <v>2012</v>
      </c>
      <c r="D38" s="3" t="s">
        <v>106</v>
      </c>
      <c r="E38" s="4" t="s">
        <v>107</v>
      </c>
      <c r="F38" s="3" t="s">
        <v>18</v>
      </c>
      <c r="G38" s="3" t="s">
        <v>19</v>
      </c>
      <c r="H38" s="3" t="s">
        <v>15</v>
      </c>
      <c r="I38" s="3" t="s">
        <v>61</v>
      </c>
      <c r="J38" s="3" t="s">
        <v>21</v>
      </c>
      <c r="K38" s="3" t="s">
        <v>22</v>
      </c>
      <c r="L38" s="5"/>
      <c r="M38" s="3" t="s">
        <v>88</v>
      </c>
      <c r="N38" s="3" t="s">
        <v>24</v>
      </c>
    </row>
    <row r="39" customFormat="false" ht="15" hidden="false" customHeight="true" outlineLevel="0" collapsed="false">
      <c r="A39" s="3" t="s">
        <v>86</v>
      </c>
      <c r="B39" s="3" t="s">
        <v>15</v>
      </c>
      <c r="C39" s="3" t="n">
        <v>2013</v>
      </c>
      <c r="D39" s="3" t="s">
        <v>108</v>
      </c>
      <c r="E39" s="4" t="s">
        <v>109</v>
      </c>
      <c r="F39" s="3" t="s">
        <v>29</v>
      </c>
      <c r="G39" s="3" t="s">
        <v>19</v>
      </c>
      <c r="H39" s="3" t="s">
        <v>15</v>
      </c>
      <c r="I39" s="3"/>
      <c r="J39" s="3"/>
      <c r="K39" s="3" t="s">
        <v>22</v>
      </c>
      <c r="L39" s="5"/>
      <c r="M39" s="3" t="s">
        <v>88</v>
      </c>
      <c r="N39" s="3" t="s">
        <v>24</v>
      </c>
    </row>
    <row r="40" customFormat="false" ht="15" hidden="false" customHeight="true" outlineLevel="0" collapsed="false">
      <c r="A40" s="3" t="s">
        <v>86</v>
      </c>
      <c r="B40" s="3" t="s">
        <v>15</v>
      </c>
      <c r="C40" s="3" t="n">
        <v>2014</v>
      </c>
      <c r="D40" s="3" t="s">
        <v>110</v>
      </c>
      <c r="E40" s="4" t="s">
        <v>111</v>
      </c>
      <c r="F40" s="3" t="s">
        <v>29</v>
      </c>
      <c r="G40" s="3" t="s">
        <v>19</v>
      </c>
      <c r="H40" s="3" t="s">
        <v>15</v>
      </c>
      <c r="I40" s="3"/>
      <c r="J40" s="3"/>
      <c r="K40" s="3" t="s">
        <v>22</v>
      </c>
      <c r="L40" s="5"/>
      <c r="M40" s="3" t="s">
        <v>88</v>
      </c>
      <c r="N40" s="3" t="s">
        <v>24</v>
      </c>
    </row>
    <row r="41" customFormat="false" ht="15" hidden="false" customHeight="true" outlineLevel="0" collapsed="false">
      <c r="A41" s="3" t="s">
        <v>86</v>
      </c>
      <c r="B41" s="3" t="s">
        <v>15</v>
      </c>
      <c r="C41" s="3" t="n">
        <v>2015</v>
      </c>
      <c r="D41" s="3" t="s">
        <v>112</v>
      </c>
      <c r="E41" s="4" t="s">
        <v>113</v>
      </c>
      <c r="F41" s="3" t="s">
        <v>18</v>
      </c>
      <c r="G41" s="3" t="s">
        <v>19</v>
      </c>
      <c r="H41" s="3" t="s">
        <v>15</v>
      </c>
      <c r="I41" s="3" t="s">
        <v>61</v>
      </c>
      <c r="J41" s="3" t="s">
        <v>62</v>
      </c>
      <c r="K41" s="3" t="s">
        <v>22</v>
      </c>
      <c r="L41" s="5"/>
      <c r="M41" s="3" t="s">
        <v>88</v>
      </c>
      <c r="N41" s="3" t="s">
        <v>24</v>
      </c>
    </row>
    <row r="42" customFormat="false" ht="23.25" hidden="false" customHeight="true" outlineLevel="0" collapsed="false">
      <c r="A42" s="3" t="s">
        <v>86</v>
      </c>
      <c r="B42" s="3" t="s">
        <v>15</v>
      </c>
      <c r="C42" s="3" t="n">
        <v>2016</v>
      </c>
      <c r="D42" s="3"/>
      <c r="E42" s="4"/>
      <c r="F42" s="3"/>
      <c r="G42" s="3" t="s">
        <v>114</v>
      </c>
      <c r="H42" s="3"/>
      <c r="I42" s="3"/>
      <c r="J42" s="3"/>
      <c r="K42" s="3" t="s">
        <v>22</v>
      </c>
      <c r="L42" s="5" t="s">
        <v>115</v>
      </c>
      <c r="M42" s="3" t="s">
        <v>88</v>
      </c>
      <c r="N42" s="3" t="s">
        <v>24</v>
      </c>
    </row>
    <row r="43" customFormat="false" ht="34.5" hidden="false" customHeight="true" outlineLevel="0" collapsed="false">
      <c r="A43" s="3" t="s">
        <v>86</v>
      </c>
      <c r="B43" s="3" t="s">
        <v>15</v>
      </c>
      <c r="C43" s="3" t="n">
        <v>2017</v>
      </c>
      <c r="D43" s="3" t="s">
        <v>116</v>
      </c>
      <c r="E43" s="4" t="s">
        <v>117</v>
      </c>
      <c r="F43" s="3" t="s">
        <v>29</v>
      </c>
      <c r="G43" s="3" t="s">
        <v>19</v>
      </c>
      <c r="H43" s="3" t="s">
        <v>118</v>
      </c>
      <c r="I43" s="3"/>
      <c r="J43" s="3"/>
      <c r="K43" s="3" t="s">
        <v>22</v>
      </c>
      <c r="L43" s="5" t="s">
        <v>119</v>
      </c>
      <c r="M43" s="3" t="s">
        <v>120</v>
      </c>
      <c r="N43" s="3" t="s">
        <v>24</v>
      </c>
    </row>
    <row r="44" customFormat="false" ht="15" hidden="false" customHeight="true" outlineLevel="0" collapsed="false">
      <c r="A44" s="3" t="s">
        <v>86</v>
      </c>
      <c r="B44" s="3" t="s">
        <v>15</v>
      </c>
      <c r="C44" s="3" t="n">
        <v>2018</v>
      </c>
      <c r="D44" s="3" t="s">
        <v>121</v>
      </c>
      <c r="E44" s="4" t="s">
        <v>122</v>
      </c>
      <c r="F44" s="3" t="s">
        <v>29</v>
      </c>
      <c r="G44" s="3" t="s">
        <v>19</v>
      </c>
      <c r="H44" s="3" t="s">
        <v>34</v>
      </c>
      <c r="I44" s="3"/>
      <c r="J44" s="3"/>
      <c r="K44" s="3" t="s">
        <v>22</v>
      </c>
      <c r="L44" s="5"/>
      <c r="M44" s="3" t="s">
        <v>88</v>
      </c>
      <c r="N44" s="3" t="s">
        <v>24</v>
      </c>
    </row>
    <row r="45" customFormat="false" ht="15" hidden="false" customHeight="true" outlineLevel="0" collapsed="false">
      <c r="A45" s="3" t="s">
        <v>86</v>
      </c>
      <c r="B45" s="3" t="s">
        <v>15</v>
      </c>
      <c r="C45" s="3" t="n">
        <v>2019</v>
      </c>
      <c r="D45" s="3" t="s">
        <v>123</v>
      </c>
      <c r="E45" s="4" t="s">
        <v>124</v>
      </c>
      <c r="F45" s="3" t="s">
        <v>29</v>
      </c>
      <c r="G45" s="3" t="s">
        <v>19</v>
      </c>
      <c r="H45" s="3" t="s">
        <v>15</v>
      </c>
      <c r="I45" s="3"/>
      <c r="J45" s="3"/>
      <c r="K45" s="3" t="s">
        <v>22</v>
      </c>
      <c r="L45" s="5"/>
      <c r="M45" s="3" t="s">
        <v>88</v>
      </c>
      <c r="N45" s="3" t="s">
        <v>24</v>
      </c>
    </row>
    <row r="46" customFormat="false" ht="15" hidden="false" customHeight="true" outlineLevel="0" collapsed="false">
      <c r="A46" s="3" t="s">
        <v>86</v>
      </c>
      <c r="B46" s="3" t="s">
        <v>15</v>
      </c>
      <c r="C46" s="3" t="n">
        <v>2020</v>
      </c>
      <c r="D46" s="3" t="s">
        <v>125</v>
      </c>
      <c r="E46" s="4" t="s">
        <v>126</v>
      </c>
      <c r="F46" s="3" t="s">
        <v>29</v>
      </c>
      <c r="G46" s="3" t="s">
        <v>19</v>
      </c>
      <c r="H46" s="3" t="s">
        <v>34</v>
      </c>
      <c r="I46" s="3"/>
      <c r="J46" s="3"/>
      <c r="K46" s="3" t="s">
        <v>22</v>
      </c>
      <c r="L46" s="5"/>
      <c r="M46" s="3" t="s">
        <v>88</v>
      </c>
      <c r="N46" s="3" t="s">
        <v>24</v>
      </c>
    </row>
    <row r="47" customFormat="false" ht="15" hidden="false" customHeight="true" outlineLevel="0" collapsed="false">
      <c r="A47" s="3" t="s">
        <v>86</v>
      </c>
      <c r="B47" s="3" t="s">
        <v>15</v>
      </c>
      <c r="C47" s="3" t="n">
        <v>2021</v>
      </c>
      <c r="D47" s="3" t="s">
        <v>127</v>
      </c>
      <c r="E47" s="4" t="s">
        <v>128</v>
      </c>
      <c r="F47" s="3" t="s">
        <v>29</v>
      </c>
      <c r="G47" s="3" t="s">
        <v>19</v>
      </c>
      <c r="H47" s="3" t="s">
        <v>15</v>
      </c>
      <c r="I47" s="3"/>
      <c r="J47" s="3"/>
      <c r="K47" s="3" t="s">
        <v>22</v>
      </c>
      <c r="L47" s="5"/>
      <c r="M47" s="3" t="s">
        <v>88</v>
      </c>
      <c r="N47" s="3" t="s">
        <v>24</v>
      </c>
    </row>
    <row r="48" customFormat="false" ht="15" hidden="false" customHeight="true" outlineLevel="0" collapsed="false">
      <c r="A48" s="3" t="s">
        <v>86</v>
      </c>
      <c r="B48" s="3" t="s">
        <v>15</v>
      </c>
      <c r="C48" s="3" t="n">
        <v>2022</v>
      </c>
      <c r="D48" s="3" t="s">
        <v>66</v>
      </c>
      <c r="E48" s="4" t="s">
        <v>129</v>
      </c>
      <c r="F48" s="3" t="s">
        <v>29</v>
      </c>
      <c r="G48" s="3" t="s">
        <v>19</v>
      </c>
      <c r="H48" s="3" t="s">
        <v>34</v>
      </c>
      <c r="I48" s="3"/>
      <c r="J48" s="3"/>
      <c r="K48" s="3" t="s">
        <v>22</v>
      </c>
      <c r="L48" s="5"/>
      <c r="M48" s="3" t="s">
        <v>88</v>
      </c>
      <c r="N48" s="3" t="s">
        <v>24</v>
      </c>
    </row>
    <row r="49" customFormat="false" ht="15" hidden="false" customHeight="true" outlineLevel="0" collapsed="false">
      <c r="A49" s="3" t="s">
        <v>86</v>
      </c>
      <c r="B49" s="3" t="s">
        <v>15</v>
      </c>
      <c r="C49" s="3" t="n">
        <v>2023</v>
      </c>
      <c r="D49" s="3"/>
      <c r="E49" s="4"/>
      <c r="F49" s="3"/>
      <c r="G49" s="3" t="s">
        <v>99</v>
      </c>
      <c r="H49" s="3"/>
      <c r="I49" s="3"/>
      <c r="J49" s="3"/>
      <c r="K49" s="3" t="s">
        <v>22</v>
      </c>
      <c r="L49" s="5"/>
      <c r="M49" s="3" t="s">
        <v>88</v>
      </c>
      <c r="N49" s="3" t="s">
        <v>24</v>
      </c>
    </row>
    <row r="50" customFormat="false" ht="15" hidden="false" customHeight="true" outlineLevel="0" collapsed="false">
      <c r="A50" s="3" t="s">
        <v>86</v>
      </c>
      <c r="B50" s="3" t="s">
        <v>15</v>
      </c>
      <c r="C50" s="3" t="n">
        <v>2024</v>
      </c>
      <c r="D50" s="3" t="s">
        <v>130</v>
      </c>
      <c r="E50" s="4" t="s">
        <v>131</v>
      </c>
      <c r="F50" s="3" t="s">
        <v>29</v>
      </c>
      <c r="G50" s="3" t="s">
        <v>19</v>
      </c>
      <c r="H50" s="3" t="s">
        <v>37</v>
      </c>
      <c r="I50" s="3"/>
      <c r="J50" s="3"/>
      <c r="K50" s="3" t="s">
        <v>22</v>
      </c>
      <c r="L50" s="5"/>
      <c r="M50" s="3" t="s">
        <v>88</v>
      </c>
      <c r="N50" s="3" t="s">
        <v>24</v>
      </c>
    </row>
    <row r="51" customFormat="false" ht="15" hidden="false" customHeight="true" outlineLevel="0" collapsed="false">
      <c r="A51" s="3" t="s">
        <v>86</v>
      </c>
      <c r="B51" s="3" t="s">
        <v>15</v>
      </c>
      <c r="C51" s="3" t="n">
        <v>2025</v>
      </c>
      <c r="D51" s="3" t="s">
        <v>132</v>
      </c>
      <c r="E51" s="4" t="s">
        <v>133</v>
      </c>
      <c r="F51" s="3" t="s">
        <v>29</v>
      </c>
      <c r="G51" s="3" t="s">
        <v>19</v>
      </c>
      <c r="H51" s="3" t="s">
        <v>15</v>
      </c>
      <c r="I51" s="3"/>
      <c r="J51" s="3"/>
      <c r="K51" s="3" t="s">
        <v>22</v>
      </c>
      <c r="L51" s="5"/>
      <c r="M51" s="3" t="s">
        <v>88</v>
      </c>
      <c r="N51" s="3" t="s">
        <v>24</v>
      </c>
    </row>
    <row r="52" customFormat="false" ht="15" hidden="false" customHeight="true" outlineLevel="0" collapsed="false">
      <c r="A52" s="3" t="s">
        <v>134</v>
      </c>
      <c r="B52" s="3" t="s">
        <v>15</v>
      </c>
      <c r="C52" s="3" t="n">
        <v>2000</v>
      </c>
      <c r="D52" s="3"/>
      <c r="E52" s="4"/>
      <c r="F52" s="3"/>
      <c r="G52" s="3" t="s">
        <v>99</v>
      </c>
      <c r="H52" s="3"/>
      <c r="I52" s="3"/>
      <c r="J52" s="3"/>
      <c r="K52" s="3" t="s">
        <v>22</v>
      </c>
      <c r="L52" s="5"/>
      <c r="M52" s="3" t="s">
        <v>135</v>
      </c>
      <c r="N52" s="3" t="s">
        <v>24</v>
      </c>
    </row>
    <row r="53" customFormat="false" ht="15" hidden="false" customHeight="true" outlineLevel="0" collapsed="false">
      <c r="A53" s="3" t="s">
        <v>134</v>
      </c>
      <c r="B53" s="3" t="s">
        <v>15</v>
      </c>
      <c r="C53" s="3" t="n">
        <v>2001</v>
      </c>
      <c r="D53" s="3" t="s">
        <v>136</v>
      </c>
      <c r="E53" s="4" t="s">
        <v>137</v>
      </c>
      <c r="F53" s="3" t="s">
        <v>29</v>
      </c>
      <c r="G53" s="3" t="s">
        <v>19</v>
      </c>
      <c r="H53" s="3" t="s">
        <v>15</v>
      </c>
      <c r="I53" s="3"/>
      <c r="J53" s="3"/>
      <c r="K53" s="3" t="s">
        <v>22</v>
      </c>
      <c r="L53" s="5"/>
      <c r="M53" s="3" t="s">
        <v>135</v>
      </c>
      <c r="N53" s="3" t="s">
        <v>24</v>
      </c>
    </row>
    <row r="54" customFormat="false" ht="15" hidden="false" customHeight="true" outlineLevel="0" collapsed="false">
      <c r="A54" s="3" t="s">
        <v>134</v>
      </c>
      <c r="B54" s="3" t="s">
        <v>15</v>
      </c>
      <c r="C54" s="3" t="n">
        <v>2002</v>
      </c>
      <c r="D54" s="3" t="s">
        <v>138</v>
      </c>
      <c r="E54" s="4" t="s">
        <v>139</v>
      </c>
      <c r="F54" s="3" t="s">
        <v>29</v>
      </c>
      <c r="G54" s="3" t="s">
        <v>19</v>
      </c>
      <c r="H54" s="3" t="s">
        <v>15</v>
      </c>
      <c r="I54" s="3"/>
      <c r="J54" s="3"/>
      <c r="K54" s="3" t="s">
        <v>22</v>
      </c>
      <c r="L54" s="5"/>
      <c r="M54" s="3" t="s">
        <v>135</v>
      </c>
      <c r="N54" s="3" t="s">
        <v>24</v>
      </c>
    </row>
    <row r="55" customFormat="false" ht="15" hidden="false" customHeight="true" outlineLevel="0" collapsed="false">
      <c r="A55" s="3" t="s">
        <v>134</v>
      </c>
      <c r="B55" s="3" t="s">
        <v>15</v>
      </c>
      <c r="C55" s="3" t="n">
        <v>2003</v>
      </c>
      <c r="D55" s="3" t="s">
        <v>140</v>
      </c>
      <c r="E55" s="4" t="s">
        <v>141</v>
      </c>
      <c r="F55" s="3" t="s">
        <v>29</v>
      </c>
      <c r="G55" s="3" t="s">
        <v>19</v>
      </c>
      <c r="H55" s="3" t="s">
        <v>34</v>
      </c>
      <c r="I55" s="3"/>
      <c r="J55" s="3"/>
      <c r="K55" s="3" t="s">
        <v>22</v>
      </c>
      <c r="L55" s="5"/>
      <c r="M55" s="3" t="s">
        <v>135</v>
      </c>
      <c r="N55" s="3" t="s">
        <v>24</v>
      </c>
    </row>
    <row r="56" customFormat="false" ht="23.25" hidden="false" customHeight="true" outlineLevel="0" collapsed="false">
      <c r="A56" s="3" t="s">
        <v>134</v>
      </c>
      <c r="B56" s="3" t="s">
        <v>15</v>
      </c>
      <c r="C56" s="3" t="n">
        <v>2004</v>
      </c>
      <c r="D56" s="3" t="s">
        <v>142</v>
      </c>
      <c r="E56" s="4" t="s">
        <v>143</v>
      </c>
      <c r="F56" s="3" t="s">
        <v>18</v>
      </c>
      <c r="G56" s="3" t="s">
        <v>19</v>
      </c>
      <c r="H56" s="3" t="s">
        <v>15</v>
      </c>
      <c r="I56" s="3" t="s">
        <v>61</v>
      </c>
      <c r="J56" s="3" t="s">
        <v>21</v>
      </c>
      <c r="K56" s="3" t="s">
        <v>22</v>
      </c>
      <c r="L56" s="5" t="s">
        <v>144</v>
      </c>
      <c r="M56" s="3" t="s">
        <v>135</v>
      </c>
      <c r="N56" s="3" t="s">
        <v>24</v>
      </c>
    </row>
    <row r="57" customFormat="false" ht="23.25" hidden="false" customHeight="true" outlineLevel="0" collapsed="false">
      <c r="A57" s="3" t="s">
        <v>134</v>
      </c>
      <c r="B57" s="3" t="s">
        <v>15</v>
      </c>
      <c r="C57" s="3" t="n">
        <v>2005</v>
      </c>
      <c r="D57" s="3" t="s">
        <v>145</v>
      </c>
      <c r="E57" s="4" t="s">
        <v>146</v>
      </c>
      <c r="F57" s="3" t="s">
        <v>18</v>
      </c>
      <c r="G57" s="3" t="s">
        <v>19</v>
      </c>
      <c r="H57" s="3" t="s">
        <v>15</v>
      </c>
      <c r="I57" s="3" t="s">
        <v>61</v>
      </c>
      <c r="J57" s="3" t="s">
        <v>62</v>
      </c>
      <c r="K57" s="3" t="s">
        <v>22</v>
      </c>
      <c r="L57" s="5" t="s">
        <v>147</v>
      </c>
      <c r="M57" s="3" t="s">
        <v>148</v>
      </c>
      <c r="N57" s="3" t="s">
        <v>24</v>
      </c>
    </row>
    <row r="58" customFormat="false" ht="15" hidden="false" customHeight="true" outlineLevel="0" collapsed="false">
      <c r="A58" s="3" t="s">
        <v>134</v>
      </c>
      <c r="B58" s="3" t="s">
        <v>15</v>
      </c>
      <c r="C58" s="3" t="n">
        <v>2006</v>
      </c>
      <c r="D58" s="3" t="s">
        <v>149</v>
      </c>
      <c r="E58" s="4" t="s">
        <v>150</v>
      </c>
      <c r="F58" s="3" t="s">
        <v>18</v>
      </c>
      <c r="G58" s="3" t="s">
        <v>19</v>
      </c>
      <c r="H58" s="3" t="s">
        <v>15</v>
      </c>
      <c r="I58" s="3" t="s">
        <v>20</v>
      </c>
      <c r="J58" s="3" t="s">
        <v>21</v>
      </c>
      <c r="K58" s="3" t="s">
        <v>22</v>
      </c>
      <c r="L58" s="5"/>
      <c r="M58" s="3" t="s">
        <v>135</v>
      </c>
      <c r="N58" s="3" t="s">
        <v>24</v>
      </c>
    </row>
    <row r="59" customFormat="false" ht="15" hidden="false" customHeight="true" outlineLevel="0" collapsed="false">
      <c r="A59" s="3" t="s">
        <v>134</v>
      </c>
      <c r="B59" s="3" t="s">
        <v>15</v>
      </c>
      <c r="C59" s="3" t="n">
        <v>2007</v>
      </c>
      <c r="D59" s="3" t="s">
        <v>151</v>
      </c>
      <c r="E59" s="4" t="s">
        <v>152</v>
      </c>
      <c r="F59" s="3" t="s">
        <v>29</v>
      </c>
      <c r="G59" s="3" t="s">
        <v>19</v>
      </c>
      <c r="H59" s="3" t="s">
        <v>37</v>
      </c>
      <c r="I59" s="3"/>
      <c r="J59" s="3"/>
      <c r="K59" s="3" t="s">
        <v>22</v>
      </c>
      <c r="L59" s="5"/>
      <c r="M59" s="3" t="s">
        <v>135</v>
      </c>
      <c r="N59" s="3" t="s">
        <v>24</v>
      </c>
    </row>
    <row r="60" customFormat="false" ht="15" hidden="false" customHeight="true" outlineLevel="0" collapsed="false">
      <c r="A60" s="3" t="s">
        <v>134</v>
      </c>
      <c r="B60" s="3" t="s">
        <v>15</v>
      </c>
      <c r="C60" s="3" t="n">
        <v>2008</v>
      </c>
      <c r="D60" s="3" t="s">
        <v>112</v>
      </c>
      <c r="E60" s="4" t="s">
        <v>153</v>
      </c>
      <c r="F60" s="3" t="s">
        <v>18</v>
      </c>
      <c r="G60" s="3" t="s">
        <v>19</v>
      </c>
      <c r="H60" s="3" t="s">
        <v>15</v>
      </c>
      <c r="I60" s="3" t="s">
        <v>61</v>
      </c>
      <c r="J60" s="3" t="s">
        <v>62</v>
      </c>
      <c r="K60" s="3" t="s">
        <v>22</v>
      </c>
      <c r="L60" s="5"/>
      <c r="M60" s="3" t="s">
        <v>135</v>
      </c>
      <c r="N60" s="3" t="s">
        <v>24</v>
      </c>
    </row>
    <row r="61" customFormat="false" ht="15" hidden="false" customHeight="true" outlineLevel="0" collapsed="false">
      <c r="A61" s="3" t="s">
        <v>134</v>
      </c>
      <c r="B61" s="3" t="s">
        <v>15</v>
      </c>
      <c r="C61" s="3" t="n">
        <v>2009</v>
      </c>
      <c r="D61" s="3" t="s">
        <v>154</v>
      </c>
      <c r="E61" s="4" t="s">
        <v>155</v>
      </c>
      <c r="F61" s="3" t="s">
        <v>18</v>
      </c>
      <c r="G61" s="3" t="s">
        <v>19</v>
      </c>
      <c r="H61" s="3" t="s">
        <v>15</v>
      </c>
      <c r="I61" s="3" t="s">
        <v>61</v>
      </c>
      <c r="J61" s="3" t="s">
        <v>62</v>
      </c>
      <c r="K61" s="3" t="s">
        <v>22</v>
      </c>
      <c r="L61" s="5"/>
      <c r="M61" s="3" t="s">
        <v>135</v>
      </c>
      <c r="N61" s="3" t="s">
        <v>24</v>
      </c>
    </row>
    <row r="62" customFormat="false" ht="23.25" hidden="false" customHeight="true" outlineLevel="0" collapsed="false">
      <c r="A62" s="3" t="s">
        <v>134</v>
      </c>
      <c r="B62" s="3" t="s">
        <v>15</v>
      </c>
      <c r="C62" s="3" t="n">
        <v>2010</v>
      </c>
      <c r="D62" s="3" t="s">
        <v>156</v>
      </c>
      <c r="E62" s="4" t="s">
        <v>157</v>
      </c>
      <c r="F62" s="3" t="s">
        <v>18</v>
      </c>
      <c r="G62" s="3" t="s">
        <v>19</v>
      </c>
      <c r="H62" s="3" t="s">
        <v>37</v>
      </c>
      <c r="I62" s="3" t="s">
        <v>61</v>
      </c>
      <c r="J62" s="3" t="s">
        <v>21</v>
      </c>
      <c r="K62" s="3" t="s">
        <v>22</v>
      </c>
      <c r="L62" s="5" t="s">
        <v>158</v>
      </c>
      <c r="M62" s="3" t="s">
        <v>135</v>
      </c>
      <c r="N62" s="3" t="s">
        <v>24</v>
      </c>
    </row>
    <row r="63" customFormat="false" ht="15" hidden="false" customHeight="true" outlineLevel="0" collapsed="false">
      <c r="A63" s="3" t="s">
        <v>134</v>
      </c>
      <c r="B63" s="3" t="s">
        <v>15</v>
      </c>
      <c r="C63" s="3" t="n">
        <v>2011</v>
      </c>
      <c r="D63" s="3" t="s">
        <v>159</v>
      </c>
      <c r="E63" s="4" t="s">
        <v>160</v>
      </c>
      <c r="F63" s="3" t="s">
        <v>18</v>
      </c>
      <c r="G63" s="3" t="s">
        <v>19</v>
      </c>
      <c r="H63" s="3" t="s">
        <v>15</v>
      </c>
      <c r="I63" s="3" t="s">
        <v>20</v>
      </c>
      <c r="J63" s="3" t="s">
        <v>21</v>
      </c>
      <c r="K63" s="3" t="s">
        <v>22</v>
      </c>
      <c r="L63" s="5"/>
      <c r="M63" s="3" t="s">
        <v>135</v>
      </c>
      <c r="N63" s="3" t="s">
        <v>24</v>
      </c>
    </row>
    <row r="64" customFormat="false" ht="15" hidden="false" customHeight="true" outlineLevel="0" collapsed="false">
      <c r="A64" s="3" t="s">
        <v>134</v>
      </c>
      <c r="B64" s="3" t="s">
        <v>15</v>
      </c>
      <c r="C64" s="3" t="n">
        <v>2012</v>
      </c>
      <c r="D64" s="3" t="s">
        <v>161</v>
      </c>
      <c r="E64" s="4" t="s">
        <v>162</v>
      </c>
      <c r="F64" s="3" t="s">
        <v>29</v>
      </c>
      <c r="G64" s="3" t="s">
        <v>19</v>
      </c>
      <c r="H64" s="6"/>
      <c r="I64" s="3"/>
      <c r="J64" s="3"/>
      <c r="K64" s="3" t="s">
        <v>22</v>
      </c>
      <c r="L64" s="5" t="s">
        <v>163</v>
      </c>
      <c r="M64" s="3" t="s">
        <v>135</v>
      </c>
      <c r="N64" s="3" t="s">
        <v>24</v>
      </c>
    </row>
    <row r="65" customFormat="false" ht="15" hidden="false" customHeight="true" outlineLevel="0" collapsed="false">
      <c r="A65" s="3" t="s">
        <v>134</v>
      </c>
      <c r="B65" s="3" t="s">
        <v>15</v>
      </c>
      <c r="C65" s="3" t="n">
        <v>2013</v>
      </c>
      <c r="D65" s="3" t="s">
        <v>164</v>
      </c>
      <c r="E65" s="4" t="s">
        <v>165</v>
      </c>
      <c r="F65" s="3" t="s">
        <v>29</v>
      </c>
      <c r="G65" s="3" t="s">
        <v>19</v>
      </c>
      <c r="H65" s="3" t="s">
        <v>15</v>
      </c>
      <c r="I65" s="3"/>
      <c r="J65" s="3"/>
      <c r="K65" s="3" t="s">
        <v>22</v>
      </c>
      <c r="L65" s="5" t="s">
        <v>166</v>
      </c>
      <c r="M65" s="3" t="s">
        <v>167</v>
      </c>
      <c r="N65" s="3" t="s">
        <v>24</v>
      </c>
    </row>
    <row r="66" customFormat="false" ht="15" hidden="false" customHeight="true" outlineLevel="0" collapsed="false">
      <c r="A66" s="3" t="s">
        <v>134</v>
      </c>
      <c r="B66" s="3" t="s">
        <v>15</v>
      </c>
      <c r="C66" s="3" t="n">
        <v>2014</v>
      </c>
      <c r="D66" s="3" t="s">
        <v>30</v>
      </c>
      <c r="E66" s="4" t="s">
        <v>168</v>
      </c>
      <c r="F66" s="3" t="s">
        <v>29</v>
      </c>
      <c r="G66" s="3" t="s">
        <v>19</v>
      </c>
      <c r="H66" s="3" t="s">
        <v>15</v>
      </c>
      <c r="I66" s="3"/>
      <c r="J66" s="3"/>
      <c r="K66" s="3" t="s">
        <v>22</v>
      </c>
      <c r="L66" s="5"/>
      <c r="M66" s="3" t="s">
        <v>135</v>
      </c>
      <c r="N66" s="3" t="s">
        <v>24</v>
      </c>
    </row>
    <row r="67" customFormat="false" ht="15" hidden="false" customHeight="true" outlineLevel="0" collapsed="false">
      <c r="A67" s="3" t="s">
        <v>134</v>
      </c>
      <c r="B67" s="3" t="s">
        <v>15</v>
      </c>
      <c r="C67" s="3" t="n">
        <v>2015</v>
      </c>
      <c r="D67" s="3" t="s">
        <v>169</v>
      </c>
      <c r="E67" s="4" t="s">
        <v>170</v>
      </c>
      <c r="F67" s="3" t="s">
        <v>29</v>
      </c>
      <c r="G67" s="3" t="s">
        <v>19</v>
      </c>
      <c r="H67" s="3" t="s">
        <v>34</v>
      </c>
      <c r="I67" s="3"/>
      <c r="J67" s="3"/>
      <c r="K67" s="3" t="s">
        <v>22</v>
      </c>
      <c r="L67" s="5"/>
      <c r="M67" s="3" t="s">
        <v>135</v>
      </c>
      <c r="N67" s="3" t="s">
        <v>24</v>
      </c>
    </row>
    <row r="68" customFormat="false" ht="15" hidden="false" customHeight="true" outlineLevel="0" collapsed="false">
      <c r="A68" s="3" t="s">
        <v>134</v>
      </c>
      <c r="B68" s="3" t="s">
        <v>15</v>
      </c>
      <c r="C68" s="3" t="n">
        <v>2016</v>
      </c>
      <c r="D68" s="3" t="s">
        <v>64</v>
      </c>
      <c r="E68" s="4" t="s">
        <v>171</v>
      </c>
      <c r="F68" s="3" t="s">
        <v>29</v>
      </c>
      <c r="G68" s="3" t="s">
        <v>19</v>
      </c>
      <c r="H68" s="3" t="s">
        <v>15</v>
      </c>
      <c r="I68" s="3"/>
      <c r="J68" s="3"/>
      <c r="K68" s="3" t="s">
        <v>22</v>
      </c>
      <c r="L68" s="5"/>
      <c r="M68" s="3" t="s">
        <v>135</v>
      </c>
      <c r="N68" s="3" t="s">
        <v>24</v>
      </c>
    </row>
    <row r="69" customFormat="false" ht="15" hidden="false" customHeight="true" outlineLevel="0" collapsed="false">
      <c r="A69" s="3" t="s">
        <v>134</v>
      </c>
      <c r="B69" s="3" t="s">
        <v>15</v>
      </c>
      <c r="C69" s="3" t="n">
        <v>2017</v>
      </c>
      <c r="D69" s="3" t="s">
        <v>172</v>
      </c>
      <c r="E69" s="4" t="s">
        <v>173</v>
      </c>
      <c r="F69" s="3" t="s">
        <v>29</v>
      </c>
      <c r="G69" s="3" t="s">
        <v>19</v>
      </c>
      <c r="H69" s="3" t="s">
        <v>15</v>
      </c>
      <c r="I69" s="3"/>
      <c r="J69" s="3"/>
      <c r="K69" s="3" t="s">
        <v>22</v>
      </c>
      <c r="L69" s="5"/>
      <c r="M69" s="3" t="s">
        <v>135</v>
      </c>
      <c r="N69" s="3" t="s">
        <v>24</v>
      </c>
    </row>
    <row r="70" customFormat="false" ht="15" hidden="false" customHeight="true" outlineLevel="0" collapsed="false">
      <c r="A70" s="3" t="s">
        <v>134</v>
      </c>
      <c r="B70" s="3" t="s">
        <v>15</v>
      </c>
      <c r="C70" s="3" t="n">
        <v>2018</v>
      </c>
      <c r="D70" s="3" t="s">
        <v>174</v>
      </c>
      <c r="E70" s="4" t="s">
        <v>175</v>
      </c>
      <c r="F70" s="3" t="s">
        <v>29</v>
      </c>
      <c r="G70" s="3" t="s">
        <v>19</v>
      </c>
      <c r="H70" s="3" t="s">
        <v>15</v>
      </c>
      <c r="I70" s="3"/>
      <c r="J70" s="3"/>
      <c r="K70" s="3" t="s">
        <v>22</v>
      </c>
      <c r="L70" s="5"/>
      <c r="M70" s="3" t="s">
        <v>135</v>
      </c>
      <c r="N70" s="3" t="s">
        <v>24</v>
      </c>
    </row>
    <row r="71" customFormat="false" ht="15" hidden="false" customHeight="true" outlineLevel="0" collapsed="false">
      <c r="A71" s="3" t="s">
        <v>134</v>
      </c>
      <c r="B71" s="3" t="s">
        <v>15</v>
      </c>
      <c r="C71" s="3" t="n">
        <v>2019</v>
      </c>
      <c r="D71" s="3" t="s">
        <v>176</v>
      </c>
      <c r="E71" s="4" t="s">
        <v>177</v>
      </c>
      <c r="F71" s="3" t="s">
        <v>29</v>
      </c>
      <c r="G71" s="3" t="s">
        <v>19</v>
      </c>
      <c r="H71" s="3" t="s">
        <v>15</v>
      </c>
      <c r="I71" s="3"/>
      <c r="J71" s="3"/>
      <c r="K71" s="3" t="s">
        <v>22</v>
      </c>
      <c r="L71" s="5"/>
      <c r="M71" s="3" t="s">
        <v>135</v>
      </c>
      <c r="N71" s="3" t="s">
        <v>24</v>
      </c>
    </row>
    <row r="72" customFormat="false" ht="15" hidden="false" customHeight="true" outlineLevel="0" collapsed="false">
      <c r="A72" s="3" t="s">
        <v>134</v>
      </c>
      <c r="B72" s="3" t="s">
        <v>15</v>
      </c>
      <c r="C72" s="3" t="n">
        <v>2020</v>
      </c>
      <c r="D72" s="3" t="s">
        <v>178</v>
      </c>
      <c r="E72" s="4" t="s">
        <v>179</v>
      </c>
      <c r="F72" s="3" t="s">
        <v>18</v>
      </c>
      <c r="G72" s="3" t="s">
        <v>19</v>
      </c>
      <c r="H72" s="3" t="s">
        <v>37</v>
      </c>
      <c r="I72" s="3" t="s">
        <v>20</v>
      </c>
      <c r="J72" s="3" t="s">
        <v>21</v>
      </c>
      <c r="K72" s="3" t="s">
        <v>22</v>
      </c>
      <c r="L72" s="5"/>
      <c r="M72" s="3" t="s">
        <v>135</v>
      </c>
      <c r="N72" s="3" t="s">
        <v>24</v>
      </c>
    </row>
    <row r="73" customFormat="false" ht="15" hidden="false" customHeight="true" outlineLevel="0" collapsed="false">
      <c r="A73" s="3" t="s">
        <v>134</v>
      </c>
      <c r="B73" s="3" t="s">
        <v>15</v>
      </c>
      <c r="C73" s="3" t="n">
        <v>2021</v>
      </c>
      <c r="D73" s="3" t="s">
        <v>25</v>
      </c>
      <c r="E73" s="4" t="s">
        <v>180</v>
      </c>
      <c r="F73" s="3" t="s">
        <v>18</v>
      </c>
      <c r="G73" s="3" t="s">
        <v>19</v>
      </c>
      <c r="H73" s="3" t="s">
        <v>15</v>
      </c>
      <c r="I73" s="3" t="s">
        <v>20</v>
      </c>
      <c r="J73" s="3" t="s">
        <v>21</v>
      </c>
      <c r="K73" s="3" t="s">
        <v>22</v>
      </c>
      <c r="L73" s="5"/>
      <c r="M73" s="3" t="s">
        <v>135</v>
      </c>
      <c r="N73" s="3" t="s">
        <v>24</v>
      </c>
    </row>
    <row r="74" customFormat="false" ht="15" hidden="false" customHeight="true" outlineLevel="0" collapsed="false">
      <c r="A74" s="3" t="s">
        <v>134</v>
      </c>
      <c r="B74" s="3" t="s">
        <v>15</v>
      </c>
      <c r="C74" s="3" t="n">
        <v>2022</v>
      </c>
      <c r="D74" s="3" t="s">
        <v>181</v>
      </c>
      <c r="E74" s="4" t="s">
        <v>182</v>
      </c>
      <c r="F74" s="3" t="s">
        <v>18</v>
      </c>
      <c r="G74" s="3" t="s">
        <v>19</v>
      </c>
      <c r="H74" s="3" t="s">
        <v>15</v>
      </c>
      <c r="I74" s="3" t="s">
        <v>61</v>
      </c>
      <c r="J74" s="3" t="s">
        <v>62</v>
      </c>
      <c r="K74" s="3" t="s">
        <v>22</v>
      </c>
      <c r="L74" s="5"/>
      <c r="M74" s="3" t="s">
        <v>135</v>
      </c>
      <c r="N74" s="3" t="s">
        <v>24</v>
      </c>
    </row>
    <row r="75" customFormat="false" ht="15" hidden="false" customHeight="true" outlineLevel="0" collapsed="false">
      <c r="A75" s="3" t="s">
        <v>134</v>
      </c>
      <c r="B75" s="3" t="s">
        <v>15</v>
      </c>
      <c r="C75" s="3" t="n">
        <v>2023</v>
      </c>
      <c r="D75" s="3" t="s">
        <v>183</v>
      </c>
      <c r="E75" s="4" t="s">
        <v>184</v>
      </c>
      <c r="F75" s="3" t="s">
        <v>29</v>
      </c>
      <c r="G75" s="3" t="s">
        <v>19</v>
      </c>
      <c r="H75" s="3" t="s">
        <v>15</v>
      </c>
      <c r="I75" s="3"/>
      <c r="J75" s="3"/>
      <c r="K75" s="3" t="s">
        <v>22</v>
      </c>
      <c r="L75" s="5"/>
      <c r="M75" s="3" t="s">
        <v>135</v>
      </c>
      <c r="N75" s="3" t="s">
        <v>24</v>
      </c>
    </row>
    <row r="76" customFormat="false" ht="15" hidden="false" customHeight="true" outlineLevel="0" collapsed="false">
      <c r="A76" s="3" t="s">
        <v>134</v>
      </c>
      <c r="B76" s="3" t="s">
        <v>15</v>
      </c>
      <c r="C76" s="3" t="n">
        <v>2024</v>
      </c>
      <c r="D76" s="3" t="s">
        <v>185</v>
      </c>
      <c r="E76" s="4" t="s">
        <v>186</v>
      </c>
      <c r="F76" s="3" t="s">
        <v>29</v>
      </c>
      <c r="G76" s="3" t="s">
        <v>19</v>
      </c>
      <c r="H76" s="3" t="s">
        <v>15</v>
      </c>
      <c r="I76" s="3"/>
      <c r="J76" s="3"/>
      <c r="K76" s="3" t="s">
        <v>22</v>
      </c>
      <c r="L76" s="5"/>
      <c r="M76" s="3" t="s">
        <v>135</v>
      </c>
      <c r="N76" s="3" t="s">
        <v>24</v>
      </c>
    </row>
    <row r="77" customFormat="false" ht="15" hidden="false" customHeight="true" outlineLevel="0" collapsed="false">
      <c r="A77" s="3" t="s">
        <v>134</v>
      </c>
      <c r="B77" s="3" t="s">
        <v>15</v>
      </c>
      <c r="C77" s="3" t="n">
        <v>2025</v>
      </c>
      <c r="D77" s="3" t="s">
        <v>187</v>
      </c>
      <c r="E77" s="4" t="s">
        <v>188</v>
      </c>
      <c r="F77" s="3" t="s">
        <v>18</v>
      </c>
      <c r="G77" s="3" t="s">
        <v>19</v>
      </c>
      <c r="H77" s="3" t="s">
        <v>15</v>
      </c>
      <c r="I77" s="3" t="s">
        <v>61</v>
      </c>
      <c r="J77" s="3" t="s">
        <v>62</v>
      </c>
      <c r="K77" s="3" t="s">
        <v>22</v>
      </c>
      <c r="L77" s="5"/>
      <c r="M77" s="3" t="s">
        <v>135</v>
      </c>
      <c r="N77" s="3" t="s">
        <v>24</v>
      </c>
    </row>
    <row r="78" customFormat="false" ht="15" hidden="false" customHeight="true" outlineLevel="0" collapsed="false">
      <c r="A78" s="3" t="s">
        <v>189</v>
      </c>
      <c r="B78" s="3" t="s">
        <v>37</v>
      </c>
      <c r="C78" s="3" t="n">
        <v>2000</v>
      </c>
      <c r="D78" s="3" t="s">
        <v>190</v>
      </c>
      <c r="E78" s="4" t="s">
        <v>191</v>
      </c>
      <c r="F78" s="3" t="s">
        <v>29</v>
      </c>
      <c r="G78" s="3" t="s">
        <v>19</v>
      </c>
      <c r="H78" s="3" t="s">
        <v>37</v>
      </c>
      <c r="I78" s="3"/>
      <c r="J78" s="3"/>
      <c r="K78" s="3" t="s">
        <v>22</v>
      </c>
      <c r="L78" s="5"/>
      <c r="M78" s="3" t="s">
        <v>192</v>
      </c>
      <c r="N78" s="3" t="s">
        <v>24</v>
      </c>
    </row>
    <row r="79" customFormat="false" ht="15" hidden="false" customHeight="true" outlineLevel="0" collapsed="false">
      <c r="A79" s="3" t="s">
        <v>189</v>
      </c>
      <c r="B79" s="3" t="s">
        <v>37</v>
      </c>
      <c r="C79" s="3" t="n">
        <v>2001</v>
      </c>
      <c r="D79" s="3" t="s">
        <v>193</v>
      </c>
      <c r="E79" s="4" t="s">
        <v>194</v>
      </c>
      <c r="F79" s="3" t="s">
        <v>29</v>
      </c>
      <c r="G79" s="3" t="s">
        <v>19</v>
      </c>
      <c r="H79" s="3" t="s">
        <v>37</v>
      </c>
      <c r="I79" s="3"/>
      <c r="J79" s="3"/>
      <c r="K79" s="3" t="s">
        <v>22</v>
      </c>
      <c r="L79" s="5"/>
      <c r="M79" s="3" t="s">
        <v>192</v>
      </c>
      <c r="N79" s="3" t="s">
        <v>24</v>
      </c>
    </row>
    <row r="80" customFormat="false" ht="15" hidden="false" customHeight="true" outlineLevel="0" collapsed="false">
      <c r="A80" s="3" t="s">
        <v>189</v>
      </c>
      <c r="B80" s="3" t="s">
        <v>37</v>
      </c>
      <c r="C80" s="3" t="n">
        <v>2002</v>
      </c>
      <c r="D80" s="3" t="s">
        <v>195</v>
      </c>
      <c r="E80" s="4" t="s">
        <v>196</v>
      </c>
      <c r="F80" s="3" t="s">
        <v>29</v>
      </c>
      <c r="G80" s="3" t="s">
        <v>19</v>
      </c>
      <c r="H80" s="3" t="s">
        <v>37</v>
      </c>
      <c r="I80" s="3"/>
      <c r="J80" s="3"/>
      <c r="K80" s="3" t="s">
        <v>22</v>
      </c>
      <c r="L80" s="5"/>
      <c r="M80" s="3" t="s">
        <v>192</v>
      </c>
      <c r="N80" s="3" t="s">
        <v>24</v>
      </c>
    </row>
    <row r="81" customFormat="false" ht="15" hidden="false" customHeight="true" outlineLevel="0" collapsed="false">
      <c r="A81" s="3" t="s">
        <v>189</v>
      </c>
      <c r="B81" s="3" t="s">
        <v>37</v>
      </c>
      <c r="C81" s="3" t="n">
        <v>2003</v>
      </c>
      <c r="D81" s="3" t="s">
        <v>197</v>
      </c>
      <c r="E81" s="4" t="s">
        <v>198</v>
      </c>
      <c r="F81" s="3" t="s">
        <v>29</v>
      </c>
      <c r="G81" s="3" t="s">
        <v>19</v>
      </c>
      <c r="H81" s="3" t="s">
        <v>15</v>
      </c>
      <c r="I81" s="3"/>
      <c r="J81" s="3"/>
      <c r="K81" s="3" t="s">
        <v>22</v>
      </c>
      <c r="L81" s="5"/>
      <c r="M81" s="3" t="s">
        <v>192</v>
      </c>
      <c r="N81" s="3" t="s">
        <v>24</v>
      </c>
    </row>
    <row r="82" customFormat="false" ht="15" hidden="false" customHeight="true" outlineLevel="0" collapsed="false">
      <c r="A82" s="3" t="s">
        <v>189</v>
      </c>
      <c r="B82" s="3" t="s">
        <v>37</v>
      </c>
      <c r="C82" s="3" t="n">
        <v>2004</v>
      </c>
      <c r="D82" s="3" t="s">
        <v>199</v>
      </c>
      <c r="E82" s="4" t="s">
        <v>200</v>
      </c>
      <c r="F82" s="3" t="s">
        <v>29</v>
      </c>
      <c r="G82" s="3" t="s">
        <v>19</v>
      </c>
      <c r="H82" s="3" t="s">
        <v>15</v>
      </c>
      <c r="I82" s="3"/>
      <c r="J82" s="3"/>
      <c r="K82" s="3" t="s">
        <v>22</v>
      </c>
      <c r="L82" s="5"/>
      <c r="M82" s="3" t="s">
        <v>192</v>
      </c>
      <c r="N82" s="3" t="s">
        <v>24</v>
      </c>
    </row>
    <row r="83" customFormat="false" ht="15" hidden="false" customHeight="true" outlineLevel="0" collapsed="false">
      <c r="A83" s="3" t="s">
        <v>189</v>
      </c>
      <c r="B83" s="3" t="s">
        <v>37</v>
      </c>
      <c r="C83" s="3" t="n">
        <v>2005</v>
      </c>
      <c r="D83" s="3" t="s">
        <v>201</v>
      </c>
      <c r="E83" s="4" t="s">
        <v>202</v>
      </c>
      <c r="F83" s="3" t="s">
        <v>29</v>
      </c>
      <c r="G83" s="3" t="s">
        <v>19</v>
      </c>
      <c r="H83" s="3" t="s">
        <v>37</v>
      </c>
      <c r="I83" s="3"/>
      <c r="J83" s="3"/>
      <c r="K83" s="3" t="s">
        <v>22</v>
      </c>
      <c r="L83" s="5" t="s">
        <v>203</v>
      </c>
      <c r="M83" s="3" t="s">
        <v>192</v>
      </c>
      <c r="N83" s="3" t="s">
        <v>24</v>
      </c>
    </row>
    <row r="84" customFormat="false" ht="15" hidden="false" customHeight="true" outlineLevel="0" collapsed="false">
      <c r="A84" s="3" t="s">
        <v>189</v>
      </c>
      <c r="B84" s="3" t="s">
        <v>37</v>
      </c>
      <c r="C84" s="3" t="n">
        <v>2006</v>
      </c>
      <c r="D84" s="3" t="s">
        <v>66</v>
      </c>
      <c r="E84" s="4" t="s">
        <v>204</v>
      </c>
      <c r="F84" s="3" t="s">
        <v>29</v>
      </c>
      <c r="G84" s="3" t="s">
        <v>19</v>
      </c>
      <c r="H84" s="3" t="s">
        <v>34</v>
      </c>
      <c r="I84" s="3"/>
      <c r="J84" s="3"/>
      <c r="K84" s="3" t="s">
        <v>22</v>
      </c>
      <c r="L84" s="5"/>
      <c r="M84" s="3" t="s">
        <v>192</v>
      </c>
      <c r="N84" s="3" t="s">
        <v>24</v>
      </c>
    </row>
    <row r="85" customFormat="false" ht="15" hidden="false" customHeight="true" outlineLevel="0" collapsed="false">
      <c r="A85" s="3" t="s">
        <v>189</v>
      </c>
      <c r="B85" s="3" t="s">
        <v>37</v>
      </c>
      <c r="C85" s="3" t="n">
        <v>2007</v>
      </c>
      <c r="D85" s="3" t="s">
        <v>205</v>
      </c>
      <c r="E85" s="4" t="s">
        <v>206</v>
      </c>
      <c r="F85" s="3" t="s">
        <v>18</v>
      </c>
      <c r="G85" s="3" t="s">
        <v>19</v>
      </c>
      <c r="H85" s="3" t="s">
        <v>37</v>
      </c>
      <c r="I85" s="3" t="s">
        <v>61</v>
      </c>
      <c r="J85" s="3" t="s">
        <v>62</v>
      </c>
      <c r="K85" s="3" t="s">
        <v>22</v>
      </c>
      <c r="L85" s="5"/>
      <c r="M85" s="3" t="s">
        <v>192</v>
      </c>
      <c r="N85" s="3" t="s">
        <v>24</v>
      </c>
    </row>
    <row r="86" customFormat="false" ht="15" hidden="false" customHeight="true" outlineLevel="0" collapsed="false">
      <c r="A86" s="3" t="s">
        <v>189</v>
      </c>
      <c r="B86" s="3" t="s">
        <v>37</v>
      </c>
      <c r="C86" s="3" t="n">
        <v>2008</v>
      </c>
      <c r="D86" s="3" t="s">
        <v>207</v>
      </c>
      <c r="E86" s="4" t="s">
        <v>208</v>
      </c>
      <c r="F86" s="3" t="s">
        <v>29</v>
      </c>
      <c r="G86" s="3" t="s">
        <v>19</v>
      </c>
      <c r="H86" s="3" t="s">
        <v>37</v>
      </c>
      <c r="I86" s="3"/>
      <c r="J86" s="3"/>
      <c r="K86" s="3" t="s">
        <v>22</v>
      </c>
      <c r="L86" s="5"/>
      <c r="M86" s="3" t="s">
        <v>192</v>
      </c>
      <c r="N86" s="3" t="s">
        <v>24</v>
      </c>
    </row>
    <row r="87" customFormat="false" ht="15" hidden="false" customHeight="true" outlineLevel="0" collapsed="false">
      <c r="A87" s="3" t="s">
        <v>189</v>
      </c>
      <c r="B87" s="3" t="s">
        <v>37</v>
      </c>
      <c r="C87" s="3" t="n">
        <v>2009</v>
      </c>
      <c r="D87" s="3" t="s">
        <v>209</v>
      </c>
      <c r="E87" s="4" t="s">
        <v>210</v>
      </c>
      <c r="F87" s="3" t="s">
        <v>29</v>
      </c>
      <c r="G87" s="3" t="s">
        <v>19</v>
      </c>
      <c r="H87" s="3" t="s">
        <v>37</v>
      </c>
      <c r="I87" s="3"/>
      <c r="J87" s="3"/>
      <c r="K87" s="3" t="s">
        <v>22</v>
      </c>
      <c r="L87" s="5"/>
      <c r="M87" s="3" t="s">
        <v>192</v>
      </c>
      <c r="N87" s="3" t="s">
        <v>24</v>
      </c>
    </row>
    <row r="88" customFormat="false" ht="15" hidden="false" customHeight="true" outlineLevel="0" collapsed="false">
      <c r="A88" s="3" t="s">
        <v>189</v>
      </c>
      <c r="B88" s="3" t="s">
        <v>37</v>
      </c>
      <c r="C88" s="3" t="n">
        <v>2010</v>
      </c>
      <c r="D88" s="3" t="s">
        <v>211</v>
      </c>
      <c r="E88" s="4" t="s">
        <v>212</v>
      </c>
      <c r="F88" s="3" t="s">
        <v>18</v>
      </c>
      <c r="G88" s="3" t="s">
        <v>19</v>
      </c>
      <c r="H88" s="3" t="s">
        <v>37</v>
      </c>
      <c r="I88" s="3" t="s">
        <v>20</v>
      </c>
      <c r="J88" s="3" t="s">
        <v>21</v>
      </c>
      <c r="K88" s="3" t="s">
        <v>22</v>
      </c>
      <c r="L88" s="5" t="s">
        <v>213</v>
      </c>
      <c r="M88" s="3" t="s">
        <v>192</v>
      </c>
      <c r="N88" s="3" t="s">
        <v>24</v>
      </c>
    </row>
    <row r="89" customFormat="false" ht="15" hidden="false" customHeight="true" outlineLevel="0" collapsed="false">
      <c r="A89" s="3" t="s">
        <v>189</v>
      </c>
      <c r="B89" s="3" t="s">
        <v>37</v>
      </c>
      <c r="C89" s="3" t="n">
        <v>2011</v>
      </c>
      <c r="D89" s="3" t="s">
        <v>154</v>
      </c>
      <c r="E89" s="4" t="s">
        <v>214</v>
      </c>
      <c r="F89" s="3" t="s">
        <v>18</v>
      </c>
      <c r="G89" s="3" t="s">
        <v>19</v>
      </c>
      <c r="H89" s="3" t="s">
        <v>15</v>
      </c>
      <c r="I89" s="3" t="s">
        <v>61</v>
      </c>
      <c r="J89" s="3" t="s">
        <v>62</v>
      </c>
      <c r="K89" s="3" t="s">
        <v>22</v>
      </c>
      <c r="L89" s="5"/>
      <c r="M89" s="3" t="s">
        <v>192</v>
      </c>
      <c r="N89" s="3" t="s">
        <v>24</v>
      </c>
    </row>
    <row r="90" customFormat="false" ht="15" hidden="false" customHeight="true" outlineLevel="0" collapsed="false">
      <c r="A90" s="3" t="s">
        <v>189</v>
      </c>
      <c r="B90" s="3" t="s">
        <v>37</v>
      </c>
      <c r="C90" s="3" t="n">
        <v>2012</v>
      </c>
      <c r="D90" s="3" t="s">
        <v>40</v>
      </c>
      <c r="E90" s="4" t="s">
        <v>215</v>
      </c>
      <c r="F90" s="3" t="s">
        <v>29</v>
      </c>
      <c r="G90" s="3" t="s">
        <v>19</v>
      </c>
      <c r="H90" s="3" t="s">
        <v>15</v>
      </c>
      <c r="I90" s="3"/>
      <c r="J90" s="3"/>
      <c r="K90" s="3" t="s">
        <v>22</v>
      </c>
      <c r="L90" s="5"/>
      <c r="M90" s="3" t="s">
        <v>192</v>
      </c>
      <c r="N90" s="3" t="s">
        <v>24</v>
      </c>
    </row>
    <row r="91" customFormat="false" ht="15" hidden="false" customHeight="true" outlineLevel="0" collapsed="false">
      <c r="A91" s="3" t="s">
        <v>189</v>
      </c>
      <c r="B91" s="3" t="s">
        <v>37</v>
      </c>
      <c r="C91" s="3" t="n">
        <v>2013</v>
      </c>
      <c r="D91" s="3" t="s">
        <v>216</v>
      </c>
      <c r="E91" s="4" t="s">
        <v>217</v>
      </c>
      <c r="F91" s="3" t="s">
        <v>29</v>
      </c>
      <c r="G91" s="3" t="s">
        <v>19</v>
      </c>
      <c r="H91" s="3" t="s">
        <v>37</v>
      </c>
      <c r="I91" s="3"/>
      <c r="J91" s="3"/>
      <c r="K91" s="3" t="s">
        <v>22</v>
      </c>
      <c r="L91" s="5"/>
      <c r="M91" s="3" t="s">
        <v>192</v>
      </c>
      <c r="N91" s="3" t="s">
        <v>24</v>
      </c>
    </row>
    <row r="92" customFormat="false" ht="15" hidden="false" customHeight="true" outlineLevel="0" collapsed="false">
      <c r="A92" s="3" t="s">
        <v>189</v>
      </c>
      <c r="B92" s="3" t="s">
        <v>37</v>
      </c>
      <c r="C92" s="3" t="n">
        <v>2014</v>
      </c>
      <c r="D92" s="3" t="s">
        <v>218</v>
      </c>
      <c r="E92" s="4" t="s">
        <v>219</v>
      </c>
      <c r="F92" s="3" t="s">
        <v>29</v>
      </c>
      <c r="G92" s="3" t="s">
        <v>19</v>
      </c>
      <c r="H92" s="3" t="s">
        <v>37</v>
      </c>
      <c r="I92" s="3"/>
      <c r="J92" s="3"/>
      <c r="K92" s="3" t="s">
        <v>22</v>
      </c>
      <c r="L92" s="5"/>
      <c r="M92" s="3" t="s">
        <v>192</v>
      </c>
      <c r="N92" s="3" t="s">
        <v>24</v>
      </c>
    </row>
    <row r="93" customFormat="false" ht="15" hidden="false" customHeight="true" outlineLevel="0" collapsed="false">
      <c r="A93" s="3" t="s">
        <v>189</v>
      </c>
      <c r="B93" s="3" t="s">
        <v>37</v>
      </c>
      <c r="C93" s="3" t="n">
        <v>2015</v>
      </c>
      <c r="D93" s="3" t="s">
        <v>220</v>
      </c>
      <c r="E93" s="4" t="s">
        <v>221</v>
      </c>
      <c r="F93" s="3" t="s">
        <v>29</v>
      </c>
      <c r="G93" s="3" t="s">
        <v>19</v>
      </c>
      <c r="H93" s="3" t="s">
        <v>15</v>
      </c>
      <c r="I93" s="3"/>
      <c r="J93" s="3"/>
      <c r="K93" s="3" t="s">
        <v>22</v>
      </c>
      <c r="L93" s="5"/>
      <c r="M93" s="3" t="s">
        <v>192</v>
      </c>
      <c r="N93" s="3" t="s">
        <v>24</v>
      </c>
    </row>
    <row r="94" customFormat="false" ht="15" hidden="false" customHeight="true" outlineLevel="0" collapsed="false">
      <c r="A94" s="3" t="s">
        <v>189</v>
      </c>
      <c r="B94" s="3" t="s">
        <v>37</v>
      </c>
      <c r="C94" s="3" t="n">
        <v>2016</v>
      </c>
      <c r="D94" s="3" t="s">
        <v>95</v>
      </c>
      <c r="E94" s="4" t="s">
        <v>222</v>
      </c>
      <c r="F94" s="3" t="s">
        <v>18</v>
      </c>
      <c r="G94" s="3" t="s">
        <v>19</v>
      </c>
      <c r="H94" s="3" t="s">
        <v>15</v>
      </c>
      <c r="I94" s="3" t="s">
        <v>20</v>
      </c>
      <c r="J94" s="3" t="s">
        <v>21</v>
      </c>
      <c r="K94" s="3" t="s">
        <v>22</v>
      </c>
      <c r="L94" s="5"/>
      <c r="M94" s="3" t="s">
        <v>192</v>
      </c>
      <c r="N94" s="3" t="s">
        <v>24</v>
      </c>
    </row>
    <row r="95" customFormat="false" ht="15" hidden="false" customHeight="true" outlineLevel="0" collapsed="false">
      <c r="A95" s="3" t="s">
        <v>189</v>
      </c>
      <c r="B95" s="3" t="s">
        <v>37</v>
      </c>
      <c r="C95" s="3" t="n">
        <v>2017</v>
      </c>
      <c r="D95" s="3" t="s">
        <v>82</v>
      </c>
      <c r="E95" s="4" t="s">
        <v>223</v>
      </c>
      <c r="F95" s="3" t="s">
        <v>29</v>
      </c>
      <c r="G95" s="3" t="s">
        <v>19</v>
      </c>
      <c r="H95" s="3" t="s">
        <v>15</v>
      </c>
      <c r="I95" s="3"/>
      <c r="J95" s="3"/>
      <c r="K95" s="3" t="s">
        <v>22</v>
      </c>
      <c r="L95" s="5"/>
      <c r="M95" s="3" t="s">
        <v>192</v>
      </c>
      <c r="N95" s="3" t="s">
        <v>24</v>
      </c>
    </row>
    <row r="96" customFormat="false" ht="15" hidden="false" customHeight="true" outlineLevel="0" collapsed="false">
      <c r="A96" s="3" t="s">
        <v>189</v>
      </c>
      <c r="B96" s="3" t="s">
        <v>37</v>
      </c>
      <c r="C96" s="3" t="n">
        <v>2018</v>
      </c>
      <c r="D96" s="3" t="s">
        <v>224</v>
      </c>
      <c r="E96" s="4" t="s">
        <v>225</v>
      </c>
      <c r="F96" s="3" t="s">
        <v>18</v>
      </c>
      <c r="G96" s="3" t="s">
        <v>19</v>
      </c>
      <c r="H96" s="3" t="s">
        <v>37</v>
      </c>
      <c r="I96" s="3" t="s">
        <v>20</v>
      </c>
      <c r="J96" s="3" t="s">
        <v>21</v>
      </c>
      <c r="K96" s="3" t="s">
        <v>22</v>
      </c>
      <c r="L96" s="5"/>
      <c r="M96" s="3" t="s">
        <v>192</v>
      </c>
      <c r="N96" s="3" t="s">
        <v>24</v>
      </c>
    </row>
    <row r="97" customFormat="false" ht="15" hidden="false" customHeight="true" outlineLevel="0" collapsed="false">
      <c r="A97" s="3" t="s">
        <v>189</v>
      </c>
      <c r="B97" s="3" t="s">
        <v>37</v>
      </c>
      <c r="C97" s="3" t="n">
        <v>2019</v>
      </c>
      <c r="D97" s="3" t="s">
        <v>132</v>
      </c>
      <c r="E97" s="4" t="s">
        <v>226</v>
      </c>
      <c r="F97" s="3" t="s">
        <v>29</v>
      </c>
      <c r="G97" s="3" t="s">
        <v>19</v>
      </c>
      <c r="H97" s="3" t="s">
        <v>15</v>
      </c>
      <c r="I97" s="3"/>
      <c r="J97" s="3"/>
      <c r="K97" s="3" t="s">
        <v>22</v>
      </c>
      <c r="L97" s="5"/>
      <c r="M97" s="3" t="s">
        <v>192</v>
      </c>
      <c r="N97" s="3" t="s">
        <v>24</v>
      </c>
    </row>
    <row r="98" customFormat="false" ht="15" hidden="false" customHeight="true" outlineLevel="0" collapsed="false">
      <c r="A98" s="3" t="s">
        <v>189</v>
      </c>
      <c r="B98" s="3" t="s">
        <v>37</v>
      </c>
      <c r="C98" s="3" t="n">
        <v>2020</v>
      </c>
      <c r="D98" s="3" t="s">
        <v>185</v>
      </c>
      <c r="E98" s="4" t="s">
        <v>227</v>
      </c>
      <c r="F98" s="3" t="s">
        <v>29</v>
      </c>
      <c r="G98" s="3" t="s">
        <v>19</v>
      </c>
      <c r="H98" s="3" t="s">
        <v>15</v>
      </c>
      <c r="I98" s="3"/>
      <c r="J98" s="3"/>
      <c r="K98" s="3" t="s">
        <v>22</v>
      </c>
      <c r="L98" s="5"/>
      <c r="M98" s="3" t="s">
        <v>192</v>
      </c>
      <c r="N98" s="3" t="s">
        <v>24</v>
      </c>
    </row>
    <row r="99" customFormat="false" ht="15" hidden="false" customHeight="true" outlineLevel="0" collapsed="false">
      <c r="A99" s="3" t="s">
        <v>189</v>
      </c>
      <c r="B99" s="3" t="s">
        <v>37</v>
      </c>
      <c r="C99" s="3" t="n">
        <v>2021</v>
      </c>
      <c r="D99" s="3" t="s">
        <v>121</v>
      </c>
      <c r="E99" s="4" t="s">
        <v>228</v>
      </c>
      <c r="F99" s="3" t="s">
        <v>29</v>
      </c>
      <c r="G99" s="3" t="s">
        <v>19</v>
      </c>
      <c r="H99" s="3" t="s">
        <v>34</v>
      </c>
      <c r="I99" s="3"/>
      <c r="J99" s="3"/>
      <c r="K99" s="3" t="s">
        <v>22</v>
      </c>
      <c r="L99" s="5"/>
      <c r="M99" s="3" t="s">
        <v>192</v>
      </c>
      <c r="N99" s="3" t="s">
        <v>24</v>
      </c>
    </row>
    <row r="100" customFormat="false" ht="15" hidden="false" customHeight="true" outlineLevel="0" collapsed="false">
      <c r="A100" s="3" t="s">
        <v>189</v>
      </c>
      <c r="B100" s="3" t="s">
        <v>37</v>
      </c>
      <c r="C100" s="3" t="n">
        <v>2022</v>
      </c>
      <c r="D100" s="3" t="s">
        <v>229</v>
      </c>
      <c r="E100" s="4" t="s">
        <v>230</v>
      </c>
      <c r="F100" s="3" t="s">
        <v>29</v>
      </c>
      <c r="G100" s="3" t="s">
        <v>19</v>
      </c>
      <c r="H100" s="3" t="s">
        <v>15</v>
      </c>
      <c r="I100" s="3"/>
      <c r="J100" s="3"/>
      <c r="K100" s="3" t="s">
        <v>22</v>
      </c>
      <c r="L100" s="5"/>
      <c r="M100" s="3" t="s">
        <v>192</v>
      </c>
      <c r="N100" s="3" t="s">
        <v>24</v>
      </c>
    </row>
    <row r="101" customFormat="false" ht="15" hidden="false" customHeight="true" outlineLevel="0" collapsed="false">
      <c r="A101" s="3" t="s">
        <v>189</v>
      </c>
      <c r="B101" s="3" t="s">
        <v>37</v>
      </c>
      <c r="C101" s="3" t="n">
        <v>2023</v>
      </c>
      <c r="D101" s="3" t="s">
        <v>231</v>
      </c>
      <c r="E101" s="4" t="s">
        <v>232</v>
      </c>
      <c r="F101" s="3" t="s">
        <v>29</v>
      </c>
      <c r="G101" s="3" t="s">
        <v>19</v>
      </c>
      <c r="H101" s="3" t="s">
        <v>15</v>
      </c>
      <c r="I101" s="3"/>
      <c r="J101" s="3"/>
      <c r="K101" s="3" t="s">
        <v>22</v>
      </c>
      <c r="L101" s="5"/>
      <c r="M101" s="3" t="s">
        <v>192</v>
      </c>
      <c r="N101" s="3" t="s">
        <v>24</v>
      </c>
    </row>
    <row r="102" customFormat="false" ht="15" hidden="false" customHeight="true" outlineLevel="0" collapsed="false">
      <c r="A102" s="3" t="s">
        <v>189</v>
      </c>
      <c r="B102" s="3" t="s">
        <v>37</v>
      </c>
      <c r="C102" s="3" t="n">
        <v>2024</v>
      </c>
      <c r="D102" s="3" t="s">
        <v>233</v>
      </c>
      <c r="E102" s="4" t="s">
        <v>234</v>
      </c>
      <c r="F102" s="3" t="s">
        <v>29</v>
      </c>
      <c r="G102" s="3" t="s">
        <v>19</v>
      </c>
      <c r="H102" s="3" t="s">
        <v>37</v>
      </c>
      <c r="I102" s="3"/>
      <c r="J102" s="3"/>
      <c r="K102" s="3" t="s">
        <v>22</v>
      </c>
      <c r="L102" s="5"/>
      <c r="M102" s="3" t="s">
        <v>192</v>
      </c>
      <c r="N102" s="3" t="s">
        <v>24</v>
      </c>
    </row>
    <row r="103" customFormat="false" ht="15" hidden="false" customHeight="true" outlineLevel="0" collapsed="false">
      <c r="A103" s="3" t="s">
        <v>189</v>
      </c>
      <c r="B103" s="3" t="s">
        <v>37</v>
      </c>
      <c r="C103" s="3" t="n">
        <v>2025</v>
      </c>
      <c r="D103" s="3" t="s">
        <v>130</v>
      </c>
      <c r="E103" s="4" t="s">
        <v>235</v>
      </c>
      <c r="F103" s="3" t="s">
        <v>29</v>
      </c>
      <c r="G103" s="3" t="s">
        <v>19</v>
      </c>
      <c r="H103" s="3" t="s">
        <v>37</v>
      </c>
      <c r="I103" s="3"/>
      <c r="J103" s="3"/>
      <c r="K103" s="3" t="s">
        <v>22</v>
      </c>
      <c r="L103" s="5"/>
      <c r="M103" s="3" t="s">
        <v>192</v>
      </c>
      <c r="N103" s="3" t="s">
        <v>24</v>
      </c>
    </row>
    <row r="104" customFormat="false" ht="15" hidden="false" customHeight="true" outlineLevel="0" collapsed="false">
      <c r="A104" s="3" t="s">
        <v>236</v>
      </c>
      <c r="B104" s="3" t="s">
        <v>37</v>
      </c>
      <c r="C104" s="3" t="n">
        <v>2000</v>
      </c>
      <c r="D104" s="3" t="s">
        <v>237</v>
      </c>
      <c r="E104" s="4" t="s">
        <v>238</v>
      </c>
      <c r="F104" s="3" t="s">
        <v>29</v>
      </c>
      <c r="G104" s="3" t="s">
        <v>19</v>
      </c>
      <c r="H104" s="3" t="s">
        <v>37</v>
      </c>
      <c r="I104" s="3"/>
      <c r="J104" s="3"/>
      <c r="K104" s="3" t="s">
        <v>22</v>
      </c>
      <c r="L104" s="5"/>
      <c r="M104" s="3" t="s">
        <v>239</v>
      </c>
      <c r="N104" s="3" t="s">
        <v>24</v>
      </c>
    </row>
    <row r="105" customFormat="false" ht="15" hidden="false" customHeight="true" outlineLevel="0" collapsed="false">
      <c r="A105" s="3" t="s">
        <v>236</v>
      </c>
      <c r="B105" s="3" t="s">
        <v>37</v>
      </c>
      <c r="C105" s="3" t="n">
        <v>2001</v>
      </c>
      <c r="D105" s="3" t="s">
        <v>240</v>
      </c>
      <c r="E105" s="4" t="s">
        <v>241</v>
      </c>
      <c r="F105" s="3" t="s">
        <v>18</v>
      </c>
      <c r="G105" s="3" t="s">
        <v>19</v>
      </c>
      <c r="H105" s="3" t="s">
        <v>15</v>
      </c>
      <c r="I105" s="3" t="s">
        <v>20</v>
      </c>
      <c r="J105" s="3" t="s">
        <v>21</v>
      </c>
      <c r="K105" s="3" t="s">
        <v>22</v>
      </c>
      <c r="L105" s="5"/>
      <c r="M105" s="3" t="s">
        <v>239</v>
      </c>
      <c r="N105" s="3" t="s">
        <v>24</v>
      </c>
    </row>
    <row r="106" customFormat="false" ht="15" hidden="false" customHeight="true" outlineLevel="0" collapsed="false">
      <c r="A106" s="3" t="s">
        <v>236</v>
      </c>
      <c r="B106" s="3" t="s">
        <v>37</v>
      </c>
      <c r="C106" s="3" t="n">
        <v>2002</v>
      </c>
      <c r="D106" s="3" t="s">
        <v>242</v>
      </c>
      <c r="E106" s="4" t="s">
        <v>243</v>
      </c>
      <c r="F106" s="3" t="s">
        <v>29</v>
      </c>
      <c r="G106" s="3" t="s">
        <v>19</v>
      </c>
      <c r="H106" s="3" t="s">
        <v>15</v>
      </c>
      <c r="I106" s="3"/>
      <c r="J106" s="3"/>
      <c r="K106" s="3" t="s">
        <v>22</v>
      </c>
      <c r="L106" s="5"/>
      <c r="M106" s="3" t="s">
        <v>239</v>
      </c>
      <c r="N106" s="3" t="s">
        <v>24</v>
      </c>
    </row>
    <row r="107" customFormat="false" ht="15" hidden="false" customHeight="true" outlineLevel="0" collapsed="false">
      <c r="A107" s="3" t="s">
        <v>236</v>
      </c>
      <c r="B107" s="3" t="s">
        <v>37</v>
      </c>
      <c r="C107" s="3" t="n">
        <v>2003</v>
      </c>
      <c r="D107" s="3" t="s">
        <v>244</v>
      </c>
      <c r="E107" s="4" t="s">
        <v>245</v>
      </c>
      <c r="F107" s="3" t="s">
        <v>29</v>
      </c>
      <c r="G107" s="3" t="s">
        <v>19</v>
      </c>
      <c r="H107" s="3" t="s">
        <v>246</v>
      </c>
      <c r="I107" s="3"/>
      <c r="J107" s="3"/>
      <c r="K107" s="3" t="s">
        <v>22</v>
      </c>
      <c r="L107" s="5" t="s">
        <v>247</v>
      </c>
      <c r="M107" s="3" t="s">
        <v>239</v>
      </c>
      <c r="N107" s="3" t="s">
        <v>24</v>
      </c>
    </row>
    <row r="108" customFormat="false" ht="23.25" hidden="false" customHeight="true" outlineLevel="0" collapsed="false">
      <c r="A108" s="3" t="s">
        <v>236</v>
      </c>
      <c r="B108" s="3" t="s">
        <v>37</v>
      </c>
      <c r="C108" s="3" t="n">
        <v>2003</v>
      </c>
      <c r="D108" s="3" t="s">
        <v>248</v>
      </c>
      <c r="E108" s="4" t="s">
        <v>249</v>
      </c>
      <c r="F108" s="3" t="s">
        <v>29</v>
      </c>
      <c r="G108" s="3" t="s">
        <v>19</v>
      </c>
      <c r="H108" s="3" t="s">
        <v>34</v>
      </c>
      <c r="I108" s="3"/>
      <c r="J108" s="3"/>
      <c r="K108" s="3" t="s">
        <v>22</v>
      </c>
      <c r="L108" s="5" t="s">
        <v>250</v>
      </c>
      <c r="M108" s="3" t="s">
        <v>239</v>
      </c>
      <c r="N108" s="3" t="s">
        <v>24</v>
      </c>
    </row>
    <row r="109" customFormat="false" ht="15" hidden="false" customHeight="true" outlineLevel="0" collapsed="false">
      <c r="A109" s="3" t="s">
        <v>236</v>
      </c>
      <c r="B109" s="3" t="s">
        <v>37</v>
      </c>
      <c r="C109" s="3" t="n">
        <v>2004</v>
      </c>
      <c r="D109" s="3" t="s">
        <v>251</v>
      </c>
      <c r="E109" s="4" t="s">
        <v>252</v>
      </c>
      <c r="F109" s="3" t="s">
        <v>29</v>
      </c>
      <c r="G109" s="3" t="s">
        <v>19</v>
      </c>
      <c r="H109" s="3" t="s">
        <v>37</v>
      </c>
      <c r="I109" s="3"/>
      <c r="J109" s="3"/>
      <c r="K109" s="3" t="s">
        <v>22</v>
      </c>
      <c r="L109" s="5"/>
      <c r="M109" s="3" t="s">
        <v>239</v>
      </c>
      <c r="N109" s="3" t="s">
        <v>24</v>
      </c>
    </row>
    <row r="110" customFormat="false" ht="15" hidden="false" customHeight="true" outlineLevel="0" collapsed="false">
      <c r="A110" s="3" t="s">
        <v>236</v>
      </c>
      <c r="B110" s="3" t="s">
        <v>37</v>
      </c>
      <c r="C110" s="3" t="n">
        <v>2005</v>
      </c>
      <c r="D110" s="3" t="s">
        <v>253</v>
      </c>
      <c r="E110" s="4" t="s">
        <v>254</v>
      </c>
      <c r="F110" s="3" t="s">
        <v>29</v>
      </c>
      <c r="G110" s="3" t="s">
        <v>19</v>
      </c>
      <c r="H110" s="3" t="s">
        <v>15</v>
      </c>
      <c r="I110" s="3"/>
      <c r="J110" s="3"/>
      <c r="K110" s="3" t="s">
        <v>22</v>
      </c>
      <c r="L110" s="5"/>
      <c r="M110" s="3" t="s">
        <v>239</v>
      </c>
      <c r="N110" s="3" t="s">
        <v>24</v>
      </c>
    </row>
    <row r="111" customFormat="false" ht="15" hidden="false" customHeight="true" outlineLevel="0" collapsed="false">
      <c r="A111" s="3" t="s">
        <v>236</v>
      </c>
      <c r="B111" s="3" t="s">
        <v>37</v>
      </c>
      <c r="C111" s="3" t="n">
        <v>2006</v>
      </c>
      <c r="D111" s="3" t="s">
        <v>255</v>
      </c>
      <c r="E111" s="4" t="s">
        <v>256</v>
      </c>
      <c r="F111" s="3" t="s">
        <v>29</v>
      </c>
      <c r="G111" s="3" t="s">
        <v>19</v>
      </c>
      <c r="H111" s="3" t="s">
        <v>15</v>
      </c>
      <c r="I111" s="3"/>
      <c r="J111" s="3"/>
      <c r="K111" s="3" t="s">
        <v>22</v>
      </c>
      <c r="L111" s="5"/>
      <c r="M111" s="3" t="s">
        <v>239</v>
      </c>
      <c r="N111" s="3" t="s">
        <v>24</v>
      </c>
    </row>
    <row r="112" customFormat="false" ht="15" hidden="false" customHeight="true" outlineLevel="0" collapsed="false">
      <c r="A112" s="3" t="s">
        <v>236</v>
      </c>
      <c r="B112" s="3" t="s">
        <v>37</v>
      </c>
      <c r="C112" s="3" t="n">
        <v>2007</v>
      </c>
      <c r="D112" s="3"/>
      <c r="E112" s="4"/>
      <c r="F112" s="3"/>
      <c r="G112" s="3" t="s">
        <v>99</v>
      </c>
      <c r="H112" s="3"/>
      <c r="I112" s="3"/>
      <c r="J112" s="3"/>
      <c r="K112" s="3" t="s">
        <v>22</v>
      </c>
      <c r="L112" s="5"/>
      <c r="M112" s="3" t="s">
        <v>239</v>
      </c>
      <c r="N112" s="3" t="s">
        <v>24</v>
      </c>
    </row>
    <row r="113" customFormat="false" ht="15" hidden="false" customHeight="true" outlineLevel="0" collapsed="false">
      <c r="A113" s="3" t="s">
        <v>236</v>
      </c>
      <c r="B113" s="3" t="s">
        <v>37</v>
      </c>
      <c r="C113" s="3" t="n">
        <v>2008</v>
      </c>
      <c r="D113" s="3" t="s">
        <v>257</v>
      </c>
      <c r="E113" s="4" t="s">
        <v>258</v>
      </c>
      <c r="F113" s="3" t="s">
        <v>29</v>
      </c>
      <c r="G113" s="3" t="s">
        <v>19</v>
      </c>
      <c r="H113" s="3" t="s">
        <v>37</v>
      </c>
      <c r="I113" s="3"/>
      <c r="J113" s="3"/>
      <c r="K113" s="3" t="s">
        <v>22</v>
      </c>
      <c r="L113" s="5"/>
      <c r="M113" s="3" t="s">
        <v>239</v>
      </c>
      <c r="N113" s="3" t="s">
        <v>24</v>
      </c>
    </row>
    <row r="114" customFormat="false" ht="15" hidden="false" customHeight="true" outlineLevel="0" collapsed="false">
      <c r="A114" s="3" t="s">
        <v>236</v>
      </c>
      <c r="B114" s="3" t="s">
        <v>37</v>
      </c>
      <c r="C114" s="3" t="n">
        <v>2009</v>
      </c>
      <c r="D114" s="3" t="s">
        <v>68</v>
      </c>
      <c r="E114" s="4" t="s">
        <v>259</v>
      </c>
      <c r="F114" s="3" t="s">
        <v>29</v>
      </c>
      <c r="G114" s="3" t="s">
        <v>19</v>
      </c>
      <c r="H114" s="3" t="s">
        <v>15</v>
      </c>
      <c r="I114" s="3"/>
      <c r="J114" s="3"/>
      <c r="K114" s="3" t="s">
        <v>22</v>
      </c>
      <c r="L114" s="5" t="s">
        <v>70</v>
      </c>
      <c r="M114" s="3" t="s">
        <v>239</v>
      </c>
      <c r="N114" s="3" t="s">
        <v>24</v>
      </c>
    </row>
    <row r="115" customFormat="false" ht="15" hidden="false" customHeight="true" outlineLevel="0" collapsed="false">
      <c r="A115" s="3" t="s">
        <v>236</v>
      </c>
      <c r="B115" s="3" t="s">
        <v>37</v>
      </c>
      <c r="C115" s="3" t="n">
        <v>2010</v>
      </c>
      <c r="D115" s="3" t="s">
        <v>260</v>
      </c>
      <c r="E115" s="4" t="s">
        <v>261</v>
      </c>
      <c r="F115" s="3" t="s">
        <v>18</v>
      </c>
      <c r="G115" s="3" t="s">
        <v>19</v>
      </c>
      <c r="H115" s="3" t="s">
        <v>15</v>
      </c>
      <c r="I115" s="3" t="s">
        <v>20</v>
      </c>
      <c r="J115" s="3" t="s">
        <v>21</v>
      </c>
      <c r="K115" s="3" t="s">
        <v>22</v>
      </c>
      <c r="L115" s="5"/>
      <c r="M115" s="3" t="s">
        <v>239</v>
      </c>
      <c r="N115" s="3" t="s">
        <v>24</v>
      </c>
    </row>
    <row r="116" customFormat="false" ht="15" hidden="false" customHeight="true" outlineLevel="0" collapsed="false">
      <c r="A116" s="3" t="s">
        <v>236</v>
      </c>
      <c r="B116" s="3" t="s">
        <v>37</v>
      </c>
      <c r="C116" s="3" t="n">
        <v>2011</v>
      </c>
      <c r="D116" s="3" t="s">
        <v>75</v>
      </c>
      <c r="E116" s="4" t="s">
        <v>262</v>
      </c>
      <c r="F116" s="3" t="s">
        <v>29</v>
      </c>
      <c r="G116" s="3" t="s">
        <v>19</v>
      </c>
      <c r="H116" s="3" t="s">
        <v>15</v>
      </c>
      <c r="I116" s="3"/>
      <c r="J116" s="3"/>
      <c r="K116" s="3" t="s">
        <v>22</v>
      </c>
      <c r="L116" s="5"/>
      <c r="M116" s="3" t="s">
        <v>239</v>
      </c>
      <c r="N116" s="3" t="s">
        <v>24</v>
      </c>
    </row>
    <row r="117" customFormat="false" ht="15" hidden="false" customHeight="true" outlineLevel="0" collapsed="false">
      <c r="A117" s="3" t="s">
        <v>236</v>
      </c>
      <c r="B117" s="3" t="s">
        <v>37</v>
      </c>
      <c r="C117" s="3" t="n">
        <v>2012</v>
      </c>
      <c r="D117" s="3" t="s">
        <v>263</v>
      </c>
      <c r="E117" s="4" t="s">
        <v>264</v>
      </c>
      <c r="F117" s="3" t="s">
        <v>29</v>
      </c>
      <c r="G117" s="3" t="s">
        <v>19</v>
      </c>
      <c r="H117" s="3" t="s">
        <v>15</v>
      </c>
      <c r="I117" s="3"/>
      <c r="J117" s="3"/>
      <c r="K117" s="3" t="s">
        <v>22</v>
      </c>
      <c r="L117" s="5"/>
      <c r="M117" s="3" t="s">
        <v>239</v>
      </c>
      <c r="N117" s="3" t="s">
        <v>24</v>
      </c>
    </row>
    <row r="118" customFormat="false" ht="15" hidden="false" customHeight="true" outlineLevel="0" collapsed="false">
      <c r="A118" s="3" t="s">
        <v>236</v>
      </c>
      <c r="B118" s="3" t="s">
        <v>37</v>
      </c>
      <c r="C118" s="3" t="n">
        <v>2013</v>
      </c>
      <c r="D118" s="3" t="s">
        <v>140</v>
      </c>
      <c r="E118" s="4" t="s">
        <v>265</v>
      </c>
      <c r="F118" s="3" t="s">
        <v>29</v>
      </c>
      <c r="G118" s="3" t="s">
        <v>19</v>
      </c>
      <c r="H118" s="3" t="s">
        <v>34</v>
      </c>
      <c r="I118" s="3"/>
      <c r="J118" s="3"/>
      <c r="K118" s="3" t="s">
        <v>22</v>
      </c>
      <c r="L118" s="5"/>
      <c r="M118" s="3" t="s">
        <v>239</v>
      </c>
      <c r="N118" s="3" t="s">
        <v>24</v>
      </c>
    </row>
    <row r="119" customFormat="false" ht="15" hidden="false" customHeight="true" outlineLevel="0" collapsed="false">
      <c r="A119" s="3" t="s">
        <v>236</v>
      </c>
      <c r="B119" s="3" t="s">
        <v>37</v>
      </c>
      <c r="C119" s="3" t="n">
        <v>2014</v>
      </c>
      <c r="D119" s="3" t="s">
        <v>266</v>
      </c>
      <c r="E119" s="4" t="s">
        <v>267</v>
      </c>
      <c r="F119" s="3" t="s">
        <v>29</v>
      </c>
      <c r="G119" s="3" t="s">
        <v>19</v>
      </c>
      <c r="H119" s="3" t="s">
        <v>15</v>
      </c>
      <c r="I119" s="3"/>
      <c r="J119" s="3"/>
      <c r="K119" s="3" t="s">
        <v>22</v>
      </c>
      <c r="L119" s="5"/>
      <c r="M119" s="3" t="s">
        <v>239</v>
      </c>
      <c r="N119" s="3" t="s">
        <v>24</v>
      </c>
    </row>
    <row r="120" customFormat="false" ht="15" hidden="false" customHeight="true" outlineLevel="0" collapsed="false">
      <c r="A120" s="3" t="s">
        <v>236</v>
      </c>
      <c r="B120" s="3" t="s">
        <v>37</v>
      </c>
      <c r="C120" s="3" t="n">
        <v>2015</v>
      </c>
      <c r="D120" s="3" t="s">
        <v>268</v>
      </c>
      <c r="E120" s="4" t="s">
        <v>269</v>
      </c>
      <c r="F120" s="3" t="s">
        <v>29</v>
      </c>
      <c r="G120" s="3" t="s">
        <v>19</v>
      </c>
      <c r="H120" s="3" t="s">
        <v>15</v>
      </c>
      <c r="I120" s="3"/>
      <c r="J120" s="3"/>
      <c r="K120" s="3" t="s">
        <v>22</v>
      </c>
      <c r="L120" s="5"/>
      <c r="M120" s="3" t="s">
        <v>239</v>
      </c>
      <c r="N120" s="3" t="s">
        <v>24</v>
      </c>
    </row>
    <row r="121" customFormat="false" ht="15" hidden="false" customHeight="true" outlineLevel="0" collapsed="false">
      <c r="A121" s="3" t="s">
        <v>236</v>
      </c>
      <c r="B121" s="3" t="s">
        <v>37</v>
      </c>
      <c r="C121" s="3" t="n">
        <v>2016</v>
      </c>
      <c r="D121" s="3" t="s">
        <v>207</v>
      </c>
      <c r="E121" s="4" t="s">
        <v>270</v>
      </c>
      <c r="F121" s="3" t="s">
        <v>29</v>
      </c>
      <c r="G121" s="3" t="s">
        <v>19</v>
      </c>
      <c r="H121" s="3" t="s">
        <v>37</v>
      </c>
      <c r="I121" s="3"/>
      <c r="J121" s="3"/>
      <c r="K121" s="3" t="s">
        <v>22</v>
      </c>
      <c r="L121" s="5"/>
      <c r="M121" s="3" t="s">
        <v>239</v>
      </c>
      <c r="N121" s="3" t="s">
        <v>24</v>
      </c>
    </row>
    <row r="122" customFormat="false" ht="15" hidden="false" customHeight="true" outlineLevel="0" collapsed="false">
      <c r="A122" s="3" t="s">
        <v>236</v>
      </c>
      <c r="B122" s="3" t="s">
        <v>37</v>
      </c>
      <c r="C122" s="3" t="n">
        <v>2017</v>
      </c>
      <c r="D122" s="3" t="s">
        <v>44</v>
      </c>
      <c r="E122" s="4" t="s">
        <v>271</v>
      </c>
      <c r="F122" s="3" t="s">
        <v>29</v>
      </c>
      <c r="G122" s="3" t="s">
        <v>19</v>
      </c>
      <c r="H122" s="3" t="s">
        <v>15</v>
      </c>
      <c r="I122" s="3"/>
      <c r="J122" s="3"/>
      <c r="K122" s="3" t="s">
        <v>22</v>
      </c>
      <c r="L122" s="5"/>
      <c r="M122" s="3" t="s">
        <v>239</v>
      </c>
      <c r="N122" s="3" t="s">
        <v>24</v>
      </c>
    </row>
    <row r="123" customFormat="false" ht="15" hidden="false" customHeight="true" outlineLevel="0" collapsed="false">
      <c r="A123" s="3" t="s">
        <v>236</v>
      </c>
      <c r="B123" s="3" t="s">
        <v>37</v>
      </c>
      <c r="C123" s="3" t="n">
        <v>2018</v>
      </c>
      <c r="D123" s="3" t="s">
        <v>272</v>
      </c>
      <c r="E123" s="4" t="s">
        <v>273</v>
      </c>
      <c r="F123" s="3" t="s">
        <v>29</v>
      </c>
      <c r="G123" s="3" t="s">
        <v>19</v>
      </c>
      <c r="H123" s="3" t="s">
        <v>37</v>
      </c>
      <c r="I123" s="3"/>
      <c r="J123" s="3"/>
      <c r="K123" s="3" t="s">
        <v>22</v>
      </c>
      <c r="L123" s="5"/>
      <c r="M123" s="3" t="s">
        <v>239</v>
      </c>
      <c r="N123" s="3" t="s">
        <v>24</v>
      </c>
    </row>
    <row r="124" customFormat="false" ht="15" hidden="false" customHeight="true" outlineLevel="0" collapsed="false">
      <c r="A124" s="3" t="s">
        <v>236</v>
      </c>
      <c r="B124" s="3" t="s">
        <v>37</v>
      </c>
      <c r="C124" s="3" t="n">
        <v>2019</v>
      </c>
      <c r="D124" s="3" t="s">
        <v>274</v>
      </c>
      <c r="E124" s="4" t="s">
        <v>275</v>
      </c>
      <c r="F124" s="3" t="s">
        <v>29</v>
      </c>
      <c r="G124" s="3" t="s">
        <v>19</v>
      </c>
      <c r="H124" s="3" t="s">
        <v>15</v>
      </c>
      <c r="I124" s="3"/>
      <c r="J124" s="3"/>
      <c r="K124" s="3" t="s">
        <v>22</v>
      </c>
      <c r="L124" s="5"/>
      <c r="M124" s="3" t="s">
        <v>239</v>
      </c>
      <c r="N124" s="3" t="s">
        <v>24</v>
      </c>
    </row>
    <row r="125" customFormat="false" ht="15" hidden="false" customHeight="true" outlineLevel="0" collapsed="false">
      <c r="A125" s="3" t="s">
        <v>236</v>
      </c>
      <c r="B125" s="3" t="s">
        <v>37</v>
      </c>
      <c r="C125" s="3" t="n">
        <v>2020</v>
      </c>
      <c r="D125" s="3" t="s">
        <v>276</v>
      </c>
      <c r="E125" s="4" t="s">
        <v>277</v>
      </c>
      <c r="F125" s="3" t="s">
        <v>29</v>
      </c>
      <c r="G125" s="3" t="s">
        <v>19</v>
      </c>
      <c r="H125" s="3" t="s">
        <v>15</v>
      </c>
      <c r="I125" s="3"/>
      <c r="J125" s="3"/>
      <c r="K125" s="3" t="s">
        <v>22</v>
      </c>
      <c r="L125" s="5"/>
      <c r="M125" s="3" t="s">
        <v>239</v>
      </c>
      <c r="N125" s="3" t="s">
        <v>24</v>
      </c>
    </row>
    <row r="126" customFormat="false" ht="15" hidden="false" customHeight="true" outlineLevel="0" collapsed="false">
      <c r="A126" s="3" t="s">
        <v>236</v>
      </c>
      <c r="B126" s="3" t="s">
        <v>37</v>
      </c>
      <c r="C126" s="3" t="n">
        <v>2021</v>
      </c>
      <c r="D126" s="3" t="s">
        <v>151</v>
      </c>
      <c r="E126" s="4" t="s">
        <v>278</v>
      </c>
      <c r="F126" s="3" t="s">
        <v>29</v>
      </c>
      <c r="G126" s="3" t="s">
        <v>19</v>
      </c>
      <c r="H126" s="3" t="s">
        <v>37</v>
      </c>
      <c r="I126" s="3"/>
      <c r="J126" s="3"/>
      <c r="K126" s="3" t="s">
        <v>22</v>
      </c>
      <c r="L126" s="5"/>
      <c r="M126" s="3" t="s">
        <v>239</v>
      </c>
      <c r="N126" s="3" t="s">
        <v>24</v>
      </c>
    </row>
    <row r="127" customFormat="false" ht="15" hidden="false" customHeight="true" outlineLevel="0" collapsed="false">
      <c r="A127" s="3" t="s">
        <v>236</v>
      </c>
      <c r="B127" s="3" t="s">
        <v>37</v>
      </c>
      <c r="C127" s="3" t="n">
        <v>2022</v>
      </c>
      <c r="D127" s="3" t="s">
        <v>187</v>
      </c>
      <c r="E127" s="4" t="s">
        <v>279</v>
      </c>
      <c r="F127" s="3" t="s">
        <v>18</v>
      </c>
      <c r="G127" s="3" t="s">
        <v>19</v>
      </c>
      <c r="H127" s="3" t="s">
        <v>15</v>
      </c>
      <c r="I127" s="3" t="s">
        <v>61</v>
      </c>
      <c r="J127" s="3" t="s">
        <v>62</v>
      </c>
      <c r="K127" s="3" t="s">
        <v>22</v>
      </c>
      <c r="L127" s="5"/>
      <c r="M127" s="3" t="s">
        <v>239</v>
      </c>
      <c r="N127" s="3" t="s">
        <v>24</v>
      </c>
    </row>
    <row r="128" customFormat="false" ht="15" hidden="false" customHeight="true" outlineLevel="0" collapsed="false">
      <c r="A128" s="3" t="s">
        <v>236</v>
      </c>
      <c r="B128" s="3" t="s">
        <v>37</v>
      </c>
      <c r="C128" s="3" t="n">
        <v>2023</v>
      </c>
      <c r="D128" s="3" t="s">
        <v>280</v>
      </c>
      <c r="E128" s="4" t="s">
        <v>281</v>
      </c>
      <c r="F128" s="3" t="s">
        <v>18</v>
      </c>
      <c r="G128" s="3" t="s">
        <v>19</v>
      </c>
      <c r="H128" s="3" t="s">
        <v>15</v>
      </c>
      <c r="I128" s="3" t="s">
        <v>61</v>
      </c>
      <c r="J128" s="3" t="s">
        <v>21</v>
      </c>
      <c r="K128" s="3" t="s">
        <v>22</v>
      </c>
      <c r="L128" s="5"/>
      <c r="M128" s="3" t="s">
        <v>239</v>
      </c>
      <c r="N128" s="3" t="s">
        <v>24</v>
      </c>
    </row>
    <row r="129" customFormat="false" ht="15" hidden="false" customHeight="true" outlineLevel="0" collapsed="false">
      <c r="A129" s="3" t="s">
        <v>236</v>
      </c>
      <c r="B129" s="3" t="s">
        <v>37</v>
      </c>
      <c r="C129" s="3" t="n">
        <v>2024</v>
      </c>
      <c r="D129" s="3" t="s">
        <v>282</v>
      </c>
      <c r="E129" s="4" t="s">
        <v>283</v>
      </c>
      <c r="F129" s="3" t="s">
        <v>18</v>
      </c>
      <c r="G129" s="3" t="s">
        <v>19</v>
      </c>
      <c r="H129" s="3" t="s">
        <v>37</v>
      </c>
      <c r="I129" s="3" t="s">
        <v>61</v>
      </c>
      <c r="J129" s="3" t="s">
        <v>62</v>
      </c>
      <c r="K129" s="3" t="s">
        <v>22</v>
      </c>
      <c r="L129" s="5"/>
      <c r="M129" s="3" t="s">
        <v>239</v>
      </c>
      <c r="N129" s="3" t="s">
        <v>24</v>
      </c>
    </row>
    <row r="130" customFormat="false" ht="15" hidden="false" customHeight="true" outlineLevel="0" collapsed="false">
      <c r="A130" s="3" t="s">
        <v>236</v>
      </c>
      <c r="B130" s="3" t="s">
        <v>37</v>
      </c>
      <c r="C130" s="3" t="n">
        <v>2025</v>
      </c>
      <c r="D130" s="3"/>
      <c r="E130" s="4"/>
      <c r="F130" s="3"/>
      <c r="G130" s="3" t="s">
        <v>284</v>
      </c>
      <c r="H130" s="3"/>
      <c r="I130" s="3"/>
      <c r="J130" s="3"/>
      <c r="K130" s="3" t="s">
        <v>22</v>
      </c>
      <c r="L130" s="5" t="s">
        <v>285</v>
      </c>
      <c r="M130" s="3" t="s">
        <v>286</v>
      </c>
      <c r="N130" s="3" t="s">
        <v>24</v>
      </c>
    </row>
    <row r="131" customFormat="false" ht="15" hidden="false" customHeight="true" outlineLevel="0" collapsed="false">
      <c r="A131" s="3" t="s">
        <v>287</v>
      </c>
      <c r="B131" s="3" t="s">
        <v>34</v>
      </c>
      <c r="C131" s="3" t="n">
        <v>2000</v>
      </c>
      <c r="D131" s="3" t="s">
        <v>288</v>
      </c>
      <c r="E131" s="4" t="s">
        <v>289</v>
      </c>
      <c r="F131" s="3" t="s">
        <v>29</v>
      </c>
      <c r="G131" s="3" t="s">
        <v>19</v>
      </c>
      <c r="H131" s="3" t="s">
        <v>34</v>
      </c>
      <c r="I131" s="3"/>
      <c r="J131" s="3"/>
      <c r="K131" s="3" t="s">
        <v>22</v>
      </c>
      <c r="L131" s="5"/>
      <c r="M131" s="3" t="s">
        <v>290</v>
      </c>
      <c r="N131" s="3" t="s">
        <v>24</v>
      </c>
    </row>
    <row r="132" customFormat="false" ht="15" hidden="false" customHeight="true" outlineLevel="0" collapsed="false">
      <c r="A132" s="3" t="s">
        <v>287</v>
      </c>
      <c r="B132" s="3" t="s">
        <v>34</v>
      </c>
      <c r="C132" s="3" t="n">
        <v>2001</v>
      </c>
      <c r="D132" s="3" t="s">
        <v>108</v>
      </c>
      <c r="E132" s="4" t="s">
        <v>291</v>
      </c>
      <c r="F132" s="3" t="s">
        <v>29</v>
      </c>
      <c r="G132" s="3" t="s">
        <v>19</v>
      </c>
      <c r="H132" s="3" t="s">
        <v>15</v>
      </c>
      <c r="I132" s="3"/>
      <c r="J132" s="3"/>
      <c r="K132" s="3" t="s">
        <v>22</v>
      </c>
      <c r="L132" s="5"/>
      <c r="M132" s="3" t="s">
        <v>290</v>
      </c>
      <c r="N132" s="3" t="s">
        <v>24</v>
      </c>
    </row>
    <row r="133" customFormat="false" ht="15" hidden="false" customHeight="true" outlineLevel="0" collapsed="false">
      <c r="A133" s="3" t="s">
        <v>287</v>
      </c>
      <c r="B133" s="3" t="s">
        <v>34</v>
      </c>
      <c r="C133" s="3" t="n">
        <v>2002</v>
      </c>
      <c r="D133" s="3" t="s">
        <v>40</v>
      </c>
      <c r="E133" s="4" t="s">
        <v>292</v>
      </c>
      <c r="F133" s="3" t="s">
        <v>29</v>
      </c>
      <c r="G133" s="3" t="s">
        <v>19</v>
      </c>
      <c r="H133" s="3" t="s">
        <v>15</v>
      </c>
      <c r="I133" s="3"/>
      <c r="J133" s="3"/>
      <c r="K133" s="3" t="s">
        <v>22</v>
      </c>
      <c r="L133" s="5"/>
      <c r="M133" s="3" t="s">
        <v>290</v>
      </c>
      <c r="N133" s="3" t="s">
        <v>24</v>
      </c>
    </row>
    <row r="134" customFormat="false" ht="15" hidden="false" customHeight="true" outlineLevel="0" collapsed="false">
      <c r="A134" s="3" t="s">
        <v>287</v>
      </c>
      <c r="B134" s="3" t="s">
        <v>34</v>
      </c>
      <c r="C134" s="3" t="n">
        <v>2003</v>
      </c>
      <c r="D134" s="3" t="s">
        <v>293</v>
      </c>
      <c r="E134" s="4" t="s">
        <v>294</v>
      </c>
      <c r="F134" s="3" t="s">
        <v>29</v>
      </c>
      <c r="G134" s="3" t="s">
        <v>19</v>
      </c>
      <c r="H134" s="3" t="s">
        <v>15</v>
      </c>
      <c r="I134" s="3"/>
      <c r="J134" s="3"/>
      <c r="K134" s="3" t="s">
        <v>22</v>
      </c>
      <c r="L134" s="5"/>
      <c r="M134" s="3" t="s">
        <v>290</v>
      </c>
      <c r="N134" s="3" t="s">
        <v>24</v>
      </c>
    </row>
    <row r="135" customFormat="false" ht="15" hidden="false" customHeight="true" outlineLevel="0" collapsed="false">
      <c r="A135" s="3" t="s">
        <v>287</v>
      </c>
      <c r="B135" s="3" t="s">
        <v>34</v>
      </c>
      <c r="C135" s="3" t="n">
        <v>2004</v>
      </c>
      <c r="D135" s="3" t="s">
        <v>295</v>
      </c>
      <c r="E135" s="4" t="s">
        <v>296</v>
      </c>
      <c r="F135" s="3" t="s">
        <v>29</v>
      </c>
      <c r="G135" s="3" t="s">
        <v>19</v>
      </c>
      <c r="H135" s="3" t="s">
        <v>34</v>
      </c>
      <c r="I135" s="3"/>
      <c r="J135" s="3"/>
      <c r="K135" s="3" t="s">
        <v>22</v>
      </c>
      <c r="L135" s="5"/>
      <c r="M135" s="3" t="s">
        <v>290</v>
      </c>
      <c r="N135" s="3" t="s">
        <v>24</v>
      </c>
    </row>
    <row r="136" customFormat="false" ht="15" hidden="false" customHeight="true" outlineLevel="0" collapsed="false">
      <c r="A136" s="3" t="s">
        <v>287</v>
      </c>
      <c r="B136" s="3" t="s">
        <v>34</v>
      </c>
      <c r="C136" s="3" t="n">
        <v>2005</v>
      </c>
      <c r="D136" s="3" t="s">
        <v>75</v>
      </c>
      <c r="E136" s="4" t="s">
        <v>297</v>
      </c>
      <c r="F136" s="3" t="s">
        <v>29</v>
      </c>
      <c r="G136" s="3" t="s">
        <v>19</v>
      </c>
      <c r="H136" s="3" t="s">
        <v>15</v>
      </c>
      <c r="I136" s="3"/>
      <c r="J136" s="3"/>
      <c r="K136" s="3" t="s">
        <v>22</v>
      </c>
      <c r="L136" s="5"/>
      <c r="M136" s="3" t="s">
        <v>290</v>
      </c>
      <c r="N136" s="3" t="s">
        <v>24</v>
      </c>
    </row>
    <row r="137" customFormat="false" ht="15" hidden="false" customHeight="true" outlineLevel="0" collapsed="false">
      <c r="A137" s="3" t="s">
        <v>287</v>
      </c>
      <c r="B137" s="3" t="s">
        <v>34</v>
      </c>
      <c r="C137" s="3" t="n">
        <v>2006</v>
      </c>
      <c r="D137" s="3" t="s">
        <v>298</v>
      </c>
      <c r="E137" s="4" t="s">
        <v>299</v>
      </c>
      <c r="F137" s="3" t="s">
        <v>29</v>
      </c>
      <c r="G137" s="3" t="s">
        <v>19</v>
      </c>
      <c r="H137" s="3" t="s">
        <v>34</v>
      </c>
      <c r="I137" s="3"/>
      <c r="J137" s="3"/>
      <c r="K137" s="3" t="s">
        <v>22</v>
      </c>
      <c r="L137" s="5"/>
      <c r="M137" s="3" t="s">
        <v>290</v>
      </c>
      <c r="N137" s="3" t="s">
        <v>24</v>
      </c>
    </row>
    <row r="138" customFormat="false" ht="23.25" hidden="false" customHeight="true" outlineLevel="0" collapsed="false">
      <c r="A138" s="3" t="s">
        <v>287</v>
      </c>
      <c r="B138" s="3" t="s">
        <v>34</v>
      </c>
      <c r="C138" s="3" t="n">
        <v>2007</v>
      </c>
      <c r="D138" s="3" t="s">
        <v>300</v>
      </c>
      <c r="E138" s="4" t="s">
        <v>301</v>
      </c>
      <c r="F138" s="3" t="s">
        <v>29</v>
      </c>
      <c r="G138" s="3" t="s">
        <v>19</v>
      </c>
      <c r="H138" s="3" t="s">
        <v>34</v>
      </c>
      <c r="I138" s="3"/>
      <c r="J138" s="3"/>
      <c r="K138" s="3" t="s">
        <v>22</v>
      </c>
      <c r="L138" s="5" t="s">
        <v>302</v>
      </c>
      <c r="M138" s="3" t="s">
        <v>290</v>
      </c>
      <c r="N138" s="3" t="s">
        <v>24</v>
      </c>
    </row>
    <row r="139" customFormat="false" ht="15" hidden="false" customHeight="true" outlineLevel="0" collapsed="false">
      <c r="A139" s="3" t="s">
        <v>287</v>
      </c>
      <c r="B139" s="3" t="s">
        <v>34</v>
      </c>
      <c r="C139" s="3" t="n">
        <v>2008</v>
      </c>
      <c r="D139" s="3" t="s">
        <v>303</v>
      </c>
      <c r="E139" s="4" t="s">
        <v>304</v>
      </c>
      <c r="F139" s="3" t="s">
        <v>29</v>
      </c>
      <c r="G139" s="3" t="s">
        <v>19</v>
      </c>
      <c r="H139" s="3" t="s">
        <v>34</v>
      </c>
      <c r="I139" s="3"/>
      <c r="J139" s="3"/>
      <c r="K139" s="3" t="s">
        <v>22</v>
      </c>
      <c r="L139" s="5"/>
      <c r="M139" s="3" t="s">
        <v>290</v>
      </c>
      <c r="N139" s="3" t="s">
        <v>24</v>
      </c>
    </row>
    <row r="140" customFormat="false" ht="15" hidden="false" customHeight="true" outlineLevel="0" collapsed="false">
      <c r="A140" s="3" t="s">
        <v>287</v>
      </c>
      <c r="B140" s="3" t="s">
        <v>34</v>
      </c>
      <c r="C140" s="3" t="n">
        <v>2009</v>
      </c>
      <c r="D140" s="3" t="s">
        <v>305</v>
      </c>
      <c r="E140" s="4" t="s">
        <v>306</v>
      </c>
      <c r="F140" s="3" t="s">
        <v>29</v>
      </c>
      <c r="G140" s="3" t="s">
        <v>19</v>
      </c>
      <c r="H140" s="3" t="s">
        <v>34</v>
      </c>
      <c r="I140" s="3"/>
      <c r="J140" s="3"/>
      <c r="K140" s="3" t="s">
        <v>22</v>
      </c>
      <c r="L140" s="5"/>
      <c r="M140" s="3" t="s">
        <v>290</v>
      </c>
      <c r="N140" s="3" t="s">
        <v>24</v>
      </c>
    </row>
    <row r="141" customFormat="false" ht="15" hidden="false" customHeight="true" outlineLevel="0" collapsed="false">
      <c r="A141" s="3" t="s">
        <v>287</v>
      </c>
      <c r="B141" s="3" t="s">
        <v>34</v>
      </c>
      <c r="C141" s="3" t="n">
        <v>2010</v>
      </c>
      <c r="D141" s="3" t="s">
        <v>307</v>
      </c>
      <c r="E141" s="4" t="s">
        <v>308</v>
      </c>
      <c r="F141" s="3" t="s">
        <v>29</v>
      </c>
      <c r="G141" s="3" t="s">
        <v>19</v>
      </c>
      <c r="H141" s="3" t="s">
        <v>34</v>
      </c>
      <c r="I141" s="3"/>
      <c r="J141" s="3"/>
      <c r="K141" s="3" t="s">
        <v>22</v>
      </c>
      <c r="L141" s="5"/>
      <c r="M141" s="3" t="s">
        <v>290</v>
      </c>
      <c r="N141" s="3" t="s">
        <v>24</v>
      </c>
    </row>
    <row r="142" customFormat="false" ht="15" hidden="false" customHeight="true" outlineLevel="0" collapsed="false">
      <c r="A142" s="3" t="s">
        <v>287</v>
      </c>
      <c r="B142" s="3" t="s">
        <v>34</v>
      </c>
      <c r="C142" s="3" t="n">
        <v>2011</v>
      </c>
      <c r="D142" s="3" t="s">
        <v>255</v>
      </c>
      <c r="E142" s="4" t="s">
        <v>309</v>
      </c>
      <c r="F142" s="3" t="s">
        <v>29</v>
      </c>
      <c r="G142" s="3" t="s">
        <v>19</v>
      </c>
      <c r="H142" s="3" t="s">
        <v>15</v>
      </c>
      <c r="I142" s="3"/>
      <c r="J142" s="3"/>
      <c r="K142" s="3" t="s">
        <v>22</v>
      </c>
      <c r="L142" s="5"/>
      <c r="M142" s="3" t="s">
        <v>290</v>
      </c>
      <c r="N142" s="3" t="s">
        <v>24</v>
      </c>
    </row>
    <row r="143" customFormat="false" ht="15" hidden="false" customHeight="true" outlineLevel="0" collapsed="false">
      <c r="A143" s="3" t="s">
        <v>287</v>
      </c>
      <c r="B143" s="3" t="s">
        <v>34</v>
      </c>
      <c r="C143" s="3" t="n">
        <v>2012</v>
      </c>
      <c r="D143" s="3" t="s">
        <v>310</v>
      </c>
      <c r="E143" s="4" t="s">
        <v>311</v>
      </c>
      <c r="F143" s="3" t="s">
        <v>29</v>
      </c>
      <c r="G143" s="3" t="s">
        <v>19</v>
      </c>
      <c r="H143" s="6"/>
      <c r="I143" s="3"/>
      <c r="J143" s="3"/>
      <c r="K143" s="3" t="s">
        <v>22</v>
      </c>
      <c r="L143" s="5" t="s">
        <v>163</v>
      </c>
      <c r="M143" s="3" t="s">
        <v>290</v>
      </c>
      <c r="N143" s="3" t="s">
        <v>24</v>
      </c>
    </row>
    <row r="144" customFormat="false" ht="15" hidden="false" customHeight="true" outlineLevel="0" collapsed="false">
      <c r="A144" s="3" t="s">
        <v>287</v>
      </c>
      <c r="B144" s="3" t="s">
        <v>34</v>
      </c>
      <c r="C144" s="3" t="n">
        <v>2013</v>
      </c>
      <c r="D144" s="3" t="s">
        <v>312</v>
      </c>
      <c r="E144" s="4" t="s">
        <v>313</v>
      </c>
      <c r="F144" s="3" t="s">
        <v>29</v>
      </c>
      <c r="G144" s="3" t="s">
        <v>19</v>
      </c>
      <c r="H144" s="3" t="s">
        <v>34</v>
      </c>
      <c r="I144" s="3"/>
      <c r="J144" s="3"/>
      <c r="K144" s="3" t="s">
        <v>22</v>
      </c>
      <c r="L144" s="5"/>
      <c r="M144" s="3" t="s">
        <v>290</v>
      </c>
      <c r="N144" s="3" t="s">
        <v>24</v>
      </c>
    </row>
    <row r="145" customFormat="false" ht="15" hidden="false" customHeight="true" outlineLevel="0" collapsed="false">
      <c r="A145" s="3" t="s">
        <v>287</v>
      </c>
      <c r="B145" s="3" t="s">
        <v>34</v>
      </c>
      <c r="C145" s="3" t="n">
        <v>2014</v>
      </c>
      <c r="D145" s="3" t="s">
        <v>314</v>
      </c>
      <c r="E145" s="4" t="s">
        <v>315</v>
      </c>
      <c r="F145" s="3" t="s">
        <v>29</v>
      </c>
      <c r="G145" s="3" t="s">
        <v>19</v>
      </c>
      <c r="H145" s="3" t="s">
        <v>15</v>
      </c>
      <c r="I145" s="3"/>
      <c r="J145" s="3"/>
      <c r="K145" s="3" t="s">
        <v>22</v>
      </c>
      <c r="L145" s="5"/>
      <c r="M145" s="3" t="s">
        <v>290</v>
      </c>
      <c r="N145" s="3" t="s">
        <v>24</v>
      </c>
    </row>
    <row r="146" customFormat="false" ht="15" hidden="false" customHeight="true" outlineLevel="0" collapsed="false">
      <c r="A146" s="3" t="s">
        <v>287</v>
      </c>
      <c r="B146" s="3" t="s">
        <v>34</v>
      </c>
      <c r="C146" s="3" t="n">
        <v>2015</v>
      </c>
      <c r="D146" s="3" t="s">
        <v>48</v>
      </c>
      <c r="E146" s="4" t="s">
        <v>316</v>
      </c>
      <c r="F146" s="3" t="s">
        <v>29</v>
      </c>
      <c r="G146" s="3" t="s">
        <v>19</v>
      </c>
      <c r="H146" s="3" t="s">
        <v>15</v>
      </c>
      <c r="I146" s="3"/>
      <c r="J146" s="3"/>
      <c r="K146" s="3" t="s">
        <v>22</v>
      </c>
      <c r="L146" s="5"/>
      <c r="M146" s="3" t="s">
        <v>290</v>
      </c>
      <c r="N146" s="3" t="s">
        <v>24</v>
      </c>
    </row>
    <row r="147" customFormat="false" ht="15" hidden="false" customHeight="true" outlineLevel="0" collapsed="false">
      <c r="A147" s="3" t="s">
        <v>287</v>
      </c>
      <c r="B147" s="3" t="s">
        <v>34</v>
      </c>
      <c r="C147" s="3" t="n">
        <v>2016</v>
      </c>
      <c r="D147" s="3" t="s">
        <v>317</v>
      </c>
      <c r="E147" s="4" t="s">
        <v>318</v>
      </c>
      <c r="F147" s="3" t="s">
        <v>29</v>
      </c>
      <c r="G147" s="3" t="s">
        <v>19</v>
      </c>
      <c r="H147" s="3" t="s">
        <v>15</v>
      </c>
      <c r="I147" s="3"/>
      <c r="J147" s="3"/>
      <c r="K147" s="3" t="s">
        <v>22</v>
      </c>
      <c r="L147" s="5" t="s">
        <v>163</v>
      </c>
      <c r="M147" s="3" t="s">
        <v>290</v>
      </c>
      <c r="N147" s="3" t="s">
        <v>24</v>
      </c>
    </row>
    <row r="148" customFormat="false" ht="15" hidden="false" customHeight="true" outlineLevel="0" collapsed="false">
      <c r="A148" s="3" t="s">
        <v>287</v>
      </c>
      <c r="B148" s="3" t="s">
        <v>34</v>
      </c>
      <c r="C148" s="3" t="n">
        <v>2017</v>
      </c>
      <c r="D148" s="3" t="s">
        <v>319</v>
      </c>
      <c r="E148" s="4" t="s">
        <v>320</v>
      </c>
      <c r="F148" s="3" t="s">
        <v>29</v>
      </c>
      <c r="G148" s="3" t="s">
        <v>19</v>
      </c>
      <c r="H148" s="3" t="s">
        <v>15</v>
      </c>
      <c r="I148" s="3"/>
      <c r="J148" s="3"/>
      <c r="K148" s="3" t="s">
        <v>22</v>
      </c>
      <c r="L148" s="5"/>
      <c r="M148" s="3" t="s">
        <v>290</v>
      </c>
      <c r="N148" s="3" t="s">
        <v>24</v>
      </c>
    </row>
    <row r="149" customFormat="false" ht="15" hidden="false" customHeight="true" outlineLevel="0" collapsed="false">
      <c r="A149" s="3" t="s">
        <v>287</v>
      </c>
      <c r="B149" s="3" t="s">
        <v>34</v>
      </c>
      <c r="C149" s="3" t="n">
        <v>2018</v>
      </c>
      <c r="D149" s="3" t="s">
        <v>321</v>
      </c>
      <c r="E149" s="4" t="s">
        <v>322</v>
      </c>
      <c r="F149" s="3" t="s">
        <v>29</v>
      </c>
      <c r="G149" s="3" t="s">
        <v>19</v>
      </c>
      <c r="H149" s="3" t="s">
        <v>34</v>
      </c>
      <c r="I149" s="3"/>
      <c r="J149" s="3"/>
      <c r="K149" s="3" t="s">
        <v>22</v>
      </c>
      <c r="L149" s="5"/>
      <c r="M149" s="3" t="s">
        <v>290</v>
      </c>
      <c r="N149" s="3" t="s">
        <v>24</v>
      </c>
    </row>
    <row r="150" customFormat="false" ht="15" hidden="false" customHeight="true" outlineLevel="0" collapsed="false">
      <c r="A150" s="3" t="s">
        <v>287</v>
      </c>
      <c r="B150" s="3" t="s">
        <v>34</v>
      </c>
      <c r="C150" s="3" t="n">
        <v>2019</v>
      </c>
      <c r="D150" s="3" t="s">
        <v>323</v>
      </c>
      <c r="E150" s="4" t="s">
        <v>324</v>
      </c>
      <c r="F150" s="3" t="s">
        <v>18</v>
      </c>
      <c r="G150" s="3" t="s">
        <v>19</v>
      </c>
      <c r="H150" s="3" t="s">
        <v>15</v>
      </c>
      <c r="I150" s="3" t="s">
        <v>61</v>
      </c>
      <c r="J150" s="3" t="s">
        <v>21</v>
      </c>
      <c r="K150" s="3" t="s">
        <v>22</v>
      </c>
      <c r="L150" s="5"/>
      <c r="M150" s="3" t="s">
        <v>290</v>
      </c>
      <c r="N150" s="3" t="s">
        <v>24</v>
      </c>
    </row>
    <row r="151" customFormat="false" ht="15" hidden="false" customHeight="true" outlineLevel="0" collapsed="false">
      <c r="A151" s="3" t="s">
        <v>287</v>
      </c>
      <c r="B151" s="3" t="s">
        <v>34</v>
      </c>
      <c r="C151" s="3" t="n">
        <v>2020</v>
      </c>
      <c r="D151" s="3" t="s">
        <v>172</v>
      </c>
      <c r="E151" s="4" t="s">
        <v>325</v>
      </c>
      <c r="F151" s="3" t="s">
        <v>29</v>
      </c>
      <c r="G151" s="3" t="s">
        <v>19</v>
      </c>
      <c r="H151" s="3" t="s">
        <v>15</v>
      </c>
      <c r="I151" s="3"/>
      <c r="J151" s="3"/>
      <c r="K151" s="3" t="s">
        <v>22</v>
      </c>
      <c r="L151" s="5"/>
      <c r="M151" s="3" t="s">
        <v>290</v>
      </c>
      <c r="N151" s="3" t="s">
        <v>24</v>
      </c>
    </row>
    <row r="152" customFormat="false" ht="45.75" hidden="false" customHeight="true" outlineLevel="0" collapsed="false">
      <c r="A152" s="3" t="s">
        <v>287</v>
      </c>
      <c r="B152" s="3" t="s">
        <v>34</v>
      </c>
      <c r="C152" s="3" t="n">
        <v>2021</v>
      </c>
      <c r="D152" s="3" t="s">
        <v>326</v>
      </c>
      <c r="E152" s="4" t="s">
        <v>327</v>
      </c>
      <c r="F152" s="3" t="s">
        <v>29</v>
      </c>
      <c r="G152" s="3" t="s">
        <v>19</v>
      </c>
      <c r="H152" s="3" t="s">
        <v>15</v>
      </c>
      <c r="I152" s="3"/>
      <c r="J152" s="3"/>
      <c r="K152" s="3" t="s">
        <v>22</v>
      </c>
      <c r="L152" s="5" t="s">
        <v>328</v>
      </c>
      <c r="M152" s="3" t="s">
        <v>329</v>
      </c>
      <c r="N152" s="3" t="s">
        <v>24</v>
      </c>
    </row>
    <row r="153" customFormat="false" ht="23.25" hidden="false" customHeight="true" outlineLevel="0" collapsed="false">
      <c r="A153" s="3" t="s">
        <v>287</v>
      </c>
      <c r="B153" s="3" t="s">
        <v>34</v>
      </c>
      <c r="C153" s="3" t="n">
        <v>2022</v>
      </c>
      <c r="D153" s="3" t="s">
        <v>330</v>
      </c>
      <c r="E153" s="4" t="s">
        <v>331</v>
      </c>
      <c r="F153" s="3" t="s">
        <v>29</v>
      </c>
      <c r="G153" s="3" t="s">
        <v>19</v>
      </c>
      <c r="H153" s="3" t="s">
        <v>118</v>
      </c>
      <c r="I153" s="3"/>
      <c r="J153" s="3"/>
      <c r="K153" s="3" t="s">
        <v>22</v>
      </c>
      <c r="L153" s="5" t="s">
        <v>332</v>
      </c>
      <c r="M153" s="3" t="s">
        <v>290</v>
      </c>
      <c r="N153" s="3" t="s">
        <v>24</v>
      </c>
    </row>
    <row r="154" customFormat="false" ht="15" hidden="false" customHeight="true" outlineLevel="0" collapsed="false">
      <c r="A154" s="3" t="s">
        <v>287</v>
      </c>
      <c r="B154" s="3" t="s">
        <v>34</v>
      </c>
      <c r="C154" s="3" t="n">
        <v>2023</v>
      </c>
      <c r="D154" s="3" t="s">
        <v>333</v>
      </c>
      <c r="E154" s="4" t="s">
        <v>334</v>
      </c>
      <c r="F154" s="3" t="s">
        <v>18</v>
      </c>
      <c r="G154" s="3" t="s">
        <v>19</v>
      </c>
      <c r="H154" s="3" t="s">
        <v>34</v>
      </c>
      <c r="I154" s="3" t="s">
        <v>61</v>
      </c>
      <c r="J154" s="3" t="s">
        <v>21</v>
      </c>
      <c r="K154" s="3" t="s">
        <v>22</v>
      </c>
      <c r="L154" s="5" t="s">
        <v>335</v>
      </c>
      <c r="M154" s="3" t="s">
        <v>290</v>
      </c>
      <c r="N154" s="3" t="s">
        <v>24</v>
      </c>
    </row>
    <row r="155" customFormat="false" ht="23.25" hidden="false" customHeight="true" outlineLevel="0" collapsed="false">
      <c r="A155" s="3" t="s">
        <v>287</v>
      </c>
      <c r="B155" s="3" t="s">
        <v>34</v>
      </c>
      <c r="C155" s="3" t="n">
        <v>2024</v>
      </c>
      <c r="D155" s="3" t="s">
        <v>172</v>
      </c>
      <c r="E155" s="4" t="s">
        <v>336</v>
      </c>
      <c r="F155" s="3" t="s">
        <v>29</v>
      </c>
      <c r="G155" s="3" t="s">
        <v>19</v>
      </c>
      <c r="H155" s="3" t="s">
        <v>15</v>
      </c>
      <c r="I155" s="3"/>
      <c r="J155" s="3"/>
      <c r="K155" s="3" t="s">
        <v>22</v>
      </c>
      <c r="L155" s="5" t="s">
        <v>337</v>
      </c>
      <c r="M155" s="3" t="s">
        <v>338</v>
      </c>
      <c r="N155" s="3" t="s">
        <v>24</v>
      </c>
    </row>
    <row r="156" customFormat="false" ht="23.25" hidden="false" customHeight="true" outlineLevel="0" collapsed="false">
      <c r="A156" s="3" t="s">
        <v>287</v>
      </c>
      <c r="B156" s="3" t="s">
        <v>34</v>
      </c>
      <c r="C156" s="3" t="n">
        <v>2025</v>
      </c>
      <c r="D156" s="3" t="s">
        <v>339</v>
      </c>
      <c r="E156" s="4" t="s">
        <v>340</v>
      </c>
      <c r="F156" s="3" t="s">
        <v>29</v>
      </c>
      <c r="G156" s="3" t="s">
        <v>19</v>
      </c>
      <c r="H156" s="3" t="s">
        <v>37</v>
      </c>
      <c r="I156" s="3"/>
      <c r="J156" s="3"/>
      <c r="K156" s="3" t="s">
        <v>22</v>
      </c>
      <c r="L156" s="5" t="s">
        <v>341</v>
      </c>
      <c r="M156" s="3" t="s">
        <v>342</v>
      </c>
      <c r="N156" s="3" t="s">
        <v>24</v>
      </c>
    </row>
    <row r="157" customFormat="false" ht="23.25" hidden="false" customHeight="true" outlineLevel="0" collapsed="false">
      <c r="A157" s="3" t="s">
        <v>343</v>
      </c>
      <c r="B157" s="3" t="s">
        <v>344</v>
      </c>
      <c r="C157" s="3" t="n">
        <v>2000</v>
      </c>
      <c r="D157" s="3"/>
      <c r="E157" s="4"/>
      <c r="F157" s="3"/>
      <c r="G157" s="3" t="s">
        <v>345</v>
      </c>
      <c r="H157" s="3"/>
      <c r="I157" s="3"/>
      <c r="J157" s="3"/>
      <c r="K157" s="3" t="s">
        <v>346</v>
      </c>
      <c r="L157" s="5" t="s">
        <v>347</v>
      </c>
      <c r="M157" s="3" t="s">
        <v>348</v>
      </c>
      <c r="N157" s="3" t="s">
        <v>24</v>
      </c>
    </row>
    <row r="158" customFormat="false" ht="15" hidden="false" customHeight="true" outlineLevel="0" collapsed="false">
      <c r="A158" s="3" t="s">
        <v>343</v>
      </c>
      <c r="B158" s="3" t="s">
        <v>344</v>
      </c>
      <c r="C158" s="3" t="n">
        <v>2001</v>
      </c>
      <c r="D158" s="3" t="s">
        <v>38</v>
      </c>
      <c r="E158" s="4" t="s">
        <v>349</v>
      </c>
      <c r="F158" s="3" t="s">
        <v>29</v>
      </c>
      <c r="G158" s="3" t="s">
        <v>19</v>
      </c>
      <c r="H158" s="3" t="s">
        <v>15</v>
      </c>
      <c r="I158" s="3"/>
      <c r="J158" s="3"/>
      <c r="K158" s="3" t="s">
        <v>346</v>
      </c>
      <c r="L158" s="5" t="s">
        <v>350</v>
      </c>
      <c r="M158" s="3" t="s">
        <v>351</v>
      </c>
      <c r="N158" s="3" t="s">
        <v>24</v>
      </c>
    </row>
    <row r="159" customFormat="false" ht="15" hidden="false" customHeight="true" outlineLevel="0" collapsed="false">
      <c r="A159" s="3" t="s">
        <v>343</v>
      </c>
      <c r="B159" s="3" t="s">
        <v>344</v>
      </c>
      <c r="C159" s="3" t="n">
        <v>2002</v>
      </c>
      <c r="D159" s="3" t="s">
        <v>352</v>
      </c>
      <c r="E159" s="4" t="s">
        <v>353</v>
      </c>
      <c r="F159" s="3" t="s">
        <v>29</v>
      </c>
      <c r="G159" s="3" t="s">
        <v>19</v>
      </c>
      <c r="H159" s="3" t="s">
        <v>15</v>
      </c>
      <c r="I159" s="3"/>
      <c r="J159" s="3"/>
      <c r="K159" s="3" t="s">
        <v>346</v>
      </c>
      <c r="L159" s="5"/>
      <c r="M159" s="3" t="s">
        <v>348</v>
      </c>
      <c r="N159" s="3" t="s">
        <v>24</v>
      </c>
    </row>
    <row r="160" customFormat="false" ht="15" hidden="false" customHeight="true" outlineLevel="0" collapsed="false">
      <c r="A160" s="3" t="s">
        <v>343</v>
      </c>
      <c r="B160" s="3" t="s">
        <v>344</v>
      </c>
      <c r="C160" s="3" t="n">
        <v>2003</v>
      </c>
      <c r="D160" s="3" t="s">
        <v>354</v>
      </c>
      <c r="E160" s="4" t="s">
        <v>355</v>
      </c>
      <c r="F160" s="3" t="s">
        <v>29</v>
      </c>
      <c r="G160" s="3" t="s">
        <v>19</v>
      </c>
      <c r="H160" s="3" t="s">
        <v>15</v>
      </c>
      <c r="I160" s="3"/>
      <c r="J160" s="3"/>
      <c r="K160" s="3" t="s">
        <v>346</v>
      </c>
      <c r="L160" s="5"/>
      <c r="M160" s="3" t="s">
        <v>348</v>
      </c>
      <c r="N160" s="3" t="s">
        <v>24</v>
      </c>
    </row>
    <row r="161" customFormat="false" ht="15" hidden="false" customHeight="true" outlineLevel="0" collapsed="false">
      <c r="A161" s="3" t="s">
        <v>343</v>
      </c>
      <c r="B161" s="3" t="s">
        <v>344</v>
      </c>
      <c r="C161" s="3" t="n">
        <v>2004</v>
      </c>
      <c r="D161" s="3" t="s">
        <v>356</v>
      </c>
      <c r="E161" s="4" t="s">
        <v>357</v>
      </c>
      <c r="F161" s="3" t="s">
        <v>18</v>
      </c>
      <c r="G161" s="3" t="s">
        <v>19</v>
      </c>
      <c r="H161" s="3" t="s">
        <v>37</v>
      </c>
      <c r="I161" s="3" t="s">
        <v>20</v>
      </c>
      <c r="J161" s="3" t="s">
        <v>21</v>
      </c>
      <c r="K161" s="3" t="s">
        <v>346</v>
      </c>
      <c r="L161" s="5"/>
      <c r="M161" s="3" t="s">
        <v>348</v>
      </c>
      <c r="N161" s="3" t="s">
        <v>24</v>
      </c>
    </row>
    <row r="162" customFormat="false" ht="15" hidden="false" customHeight="true" outlineLevel="0" collapsed="false">
      <c r="A162" s="3" t="s">
        <v>343</v>
      </c>
      <c r="B162" s="3" t="s">
        <v>344</v>
      </c>
      <c r="C162" s="3" t="n">
        <v>2005</v>
      </c>
      <c r="D162" s="3" t="s">
        <v>136</v>
      </c>
      <c r="E162" s="4" t="s">
        <v>358</v>
      </c>
      <c r="F162" s="3" t="s">
        <v>29</v>
      </c>
      <c r="G162" s="3" t="s">
        <v>19</v>
      </c>
      <c r="H162" s="3" t="s">
        <v>15</v>
      </c>
      <c r="I162" s="3"/>
      <c r="J162" s="3"/>
      <c r="K162" s="3" t="s">
        <v>346</v>
      </c>
      <c r="L162" s="5"/>
      <c r="M162" s="3" t="s">
        <v>348</v>
      </c>
      <c r="N162" s="3" t="s">
        <v>24</v>
      </c>
    </row>
    <row r="163" customFormat="false" ht="15" hidden="false" customHeight="true" outlineLevel="0" collapsed="false">
      <c r="A163" s="3" t="s">
        <v>343</v>
      </c>
      <c r="B163" s="3" t="s">
        <v>344</v>
      </c>
      <c r="C163" s="3" t="n">
        <v>2006</v>
      </c>
      <c r="D163" s="3" t="s">
        <v>295</v>
      </c>
      <c r="E163" s="4" t="s">
        <v>296</v>
      </c>
      <c r="F163" s="3" t="s">
        <v>29</v>
      </c>
      <c r="G163" s="3" t="s">
        <v>19</v>
      </c>
      <c r="H163" s="3" t="s">
        <v>34</v>
      </c>
      <c r="I163" s="3"/>
      <c r="J163" s="3"/>
      <c r="K163" s="3" t="s">
        <v>346</v>
      </c>
      <c r="L163" s="5"/>
      <c r="M163" s="3" t="s">
        <v>348</v>
      </c>
      <c r="N163" s="3" t="s">
        <v>24</v>
      </c>
    </row>
    <row r="164" customFormat="false" ht="15" hidden="false" customHeight="true" outlineLevel="0" collapsed="false">
      <c r="A164" s="3" t="s">
        <v>343</v>
      </c>
      <c r="B164" s="3" t="s">
        <v>344</v>
      </c>
      <c r="C164" s="3" t="n">
        <v>2007</v>
      </c>
      <c r="D164" s="3" t="s">
        <v>169</v>
      </c>
      <c r="E164" s="4" t="s">
        <v>359</v>
      </c>
      <c r="F164" s="3" t="s">
        <v>29</v>
      </c>
      <c r="G164" s="3" t="s">
        <v>19</v>
      </c>
      <c r="H164" s="3" t="s">
        <v>34</v>
      </c>
      <c r="I164" s="3"/>
      <c r="J164" s="3"/>
      <c r="K164" s="3" t="s">
        <v>346</v>
      </c>
      <c r="L164" s="5"/>
      <c r="M164" s="3" t="s">
        <v>348</v>
      </c>
      <c r="N164" s="3" t="s">
        <v>24</v>
      </c>
    </row>
    <row r="165" customFormat="false" ht="15" hidden="false" customHeight="true" outlineLevel="0" collapsed="false">
      <c r="A165" s="3" t="s">
        <v>343</v>
      </c>
      <c r="B165" s="3" t="s">
        <v>344</v>
      </c>
      <c r="C165" s="3" t="n">
        <v>2008</v>
      </c>
      <c r="D165" s="3" t="s">
        <v>360</v>
      </c>
      <c r="E165" s="4" t="s">
        <v>361</v>
      </c>
      <c r="F165" s="3" t="s">
        <v>29</v>
      </c>
      <c r="G165" s="3" t="s">
        <v>19</v>
      </c>
      <c r="H165" s="3" t="s">
        <v>15</v>
      </c>
      <c r="I165" s="3"/>
      <c r="J165" s="3"/>
      <c r="K165" s="3" t="s">
        <v>346</v>
      </c>
      <c r="L165" s="5"/>
      <c r="M165" s="3" t="s">
        <v>348</v>
      </c>
      <c r="N165" s="3" t="s">
        <v>24</v>
      </c>
    </row>
    <row r="166" customFormat="false" ht="15" hidden="false" customHeight="true" outlineLevel="0" collapsed="false">
      <c r="A166" s="3" t="s">
        <v>343</v>
      </c>
      <c r="B166" s="3" t="s">
        <v>344</v>
      </c>
      <c r="C166" s="3" t="n">
        <v>2009</v>
      </c>
      <c r="D166" s="3" t="s">
        <v>224</v>
      </c>
      <c r="E166" s="4" t="s">
        <v>362</v>
      </c>
      <c r="F166" s="3" t="s">
        <v>18</v>
      </c>
      <c r="G166" s="3" t="s">
        <v>19</v>
      </c>
      <c r="H166" s="3" t="s">
        <v>37</v>
      </c>
      <c r="I166" s="3" t="s">
        <v>20</v>
      </c>
      <c r="J166" s="3" t="s">
        <v>21</v>
      </c>
      <c r="K166" s="3" t="s">
        <v>346</v>
      </c>
      <c r="L166" s="5"/>
      <c r="M166" s="3" t="s">
        <v>348</v>
      </c>
      <c r="N166" s="3" t="s">
        <v>24</v>
      </c>
    </row>
    <row r="167" customFormat="false" ht="15" hidden="false" customHeight="true" outlineLevel="0" collapsed="false">
      <c r="A167" s="3" t="s">
        <v>343</v>
      </c>
      <c r="B167" s="3" t="s">
        <v>344</v>
      </c>
      <c r="C167" s="3" t="n">
        <v>2010</v>
      </c>
      <c r="D167" s="3" t="s">
        <v>363</v>
      </c>
      <c r="E167" s="4" t="s">
        <v>364</v>
      </c>
      <c r="F167" s="3" t="s">
        <v>29</v>
      </c>
      <c r="G167" s="3" t="s">
        <v>19</v>
      </c>
      <c r="H167" s="3" t="s">
        <v>15</v>
      </c>
      <c r="I167" s="3"/>
      <c r="J167" s="3"/>
      <c r="K167" s="3" t="s">
        <v>346</v>
      </c>
      <c r="L167" s="5"/>
      <c r="M167" s="3" t="s">
        <v>348</v>
      </c>
      <c r="N167" s="3" t="s">
        <v>24</v>
      </c>
    </row>
    <row r="168" customFormat="false" ht="15" hidden="false" customHeight="true" outlineLevel="0" collapsed="false">
      <c r="A168" s="3" t="s">
        <v>343</v>
      </c>
      <c r="B168" s="3" t="s">
        <v>344</v>
      </c>
      <c r="C168" s="3" t="n">
        <v>2011</v>
      </c>
      <c r="D168" s="3" t="s">
        <v>211</v>
      </c>
      <c r="E168" s="4" t="s">
        <v>212</v>
      </c>
      <c r="F168" s="3" t="s">
        <v>18</v>
      </c>
      <c r="G168" s="3" t="s">
        <v>19</v>
      </c>
      <c r="H168" s="3" t="s">
        <v>37</v>
      </c>
      <c r="I168" s="3" t="s">
        <v>20</v>
      </c>
      <c r="J168" s="3" t="s">
        <v>21</v>
      </c>
      <c r="K168" s="3" t="s">
        <v>346</v>
      </c>
      <c r="L168" s="5" t="s">
        <v>213</v>
      </c>
      <c r="M168" s="3" t="s">
        <v>348</v>
      </c>
      <c r="N168" s="3" t="s">
        <v>24</v>
      </c>
    </row>
    <row r="169" customFormat="false" ht="15" hidden="false" customHeight="true" outlineLevel="0" collapsed="false">
      <c r="A169" s="3" t="s">
        <v>343</v>
      </c>
      <c r="B169" s="3" t="s">
        <v>344</v>
      </c>
      <c r="C169" s="3" t="n">
        <v>2012</v>
      </c>
      <c r="D169" s="3" t="s">
        <v>365</v>
      </c>
      <c r="E169" s="4" t="s">
        <v>366</v>
      </c>
      <c r="F169" s="3" t="s">
        <v>29</v>
      </c>
      <c r="G169" s="3" t="s">
        <v>19</v>
      </c>
      <c r="H169" s="3" t="s">
        <v>15</v>
      </c>
      <c r="I169" s="3"/>
      <c r="J169" s="3"/>
      <c r="K169" s="3" t="s">
        <v>346</v>
      </c>
      <c r="L169" s="5"/>
      <c r="M169" s="3" t="s">
        <v>348</v>
      </c>
      <c r="N169" s="3" t="s">
        <v>24</v>
      </c>
    </row>
    <row r="170" customFormat="false" ht="15" hidden="false" customHeight="true" outlineLevel="0" collapsed="false">
      <c r="A170" s="3" t="s">
        <v>343</v>
      </c>
      <c r="B170" s="3" t="s">
        <v>344</v>
      </c>
      <c r="C170" s="3" t="n">
        <v>2013</v>
      </c>
      <c r="D170" s="3" t="s">
        <v>75</v>
      </c>
      <c r="E170" s="4" t="s">
        <v>367</v>
      </c>
      <c r="F170" s="3" t="s">
        <v>29</v>
      </c>
      <c r="G170" s="3" t="s">
        <v>19</v>
      </c>
      <c r="H170" s="3" t="s">
        <v>15</v>
      </c>
      <c r="I170" s="3"/>
      <c r="J170" s="3"/>
      <c r="K170" s="3" t="s">
        <v>346</v>
      </c>
      <c r="L170" s="5"/>
      <c r="M170" s="3" t="s">
        <v>348</v>
      </c>
      <c r="N170" s="3" t="s">
        <v>24</v>
      </c>
    </row>
    <row r="171" customFormat="false" ht="15" hidden="false" customHeight="true" outlineLevel="0" collapsed="false">
      <c r="A171" s="3" t="s">
        <v>343</v>
      </c>
      <c r="B171" s="3" t="s">
        <v>344</v>
      </c>
      <c r="C171" s="3" t="n">
        <v>2014</v>
      </c>
      <c r="D171" s="3" t="s">
        <v>368</v>
      </c>
      <c r="E171" s="4" t="s">
        <v>369</v>
      </c>
      <c r="F171" s="3" t="s">
        <v>29</v>
      </c>
      <c r="G171" s="3" t="s">
        <v>19</v>
      </c>
      <c r="H171" s="3" t="s">
        <v>15</v>
      </c>
      <c r="I171" s="3"/>
      <c r="J171" s="3"/>
      <c r="K171" s="3" t="s">
        <v>346</v>
      </c>
      <c r="L171" s="5"/>
      <c r="M171" s="3" t="s">
        <v>348</v>
      </c>
      <c r="N171" s="3" t="s">
        <v>24</v>
      </c>
    </row>
    <row r="172" customFormat="false" ht="15" hidden="false" customHeight="true" outlineLevel="0" collapsed="false">
      <c r="A172" s="3" t="s">
        <v>343</v>
      </c>
      <c r="B172" s="3" t="s">
        <v>344</v>
      </c>
      <c r="C172" s="3" t="n">
        <v>2015</v>
      </c>
      <c r="D172" s="3" t="s">
        <v>354</v>
      </c>
      <c r="E172" s="4" t="s">
        <v>370</v>
      </c>
      <c r="F172" s="3" t="s">
        <v>29</v>
      </c>
      <c r="G172" s="3" t="s">
        <v>19</v>
      </c>
      <c r="H172" s="3" t="s">
        <v>15</v>
      </c>
      <c r="I172" s="3"/>
      <c r="J172" s="3"/>
      <c r="K172" s="3" t="s">
        <v>346</v>
      </c>
      <c r="L172" s="5"/>
      <c r="M172" s="3" t="s">
        <v>348</v>
      </c>
      <c r="N172" s="3" t="s">
        <v>24</v>
      </c>
    </row>
    <row r="173" customFormat="false" ht="15" hidden="false" customHeight="true" outlineLevel="0" collapsed="false">
      <c r="A173" s="3" t="s">
        <v>343</v>
      </c>
      <c r="B173" s="3" t="s">
        <v>344</v>
      </c>
      <c r="C173" s="3" t="n">
        <v>2016</v>
      </c>
      <c r="D173" s="3" t="s">
        <v>149</v>
      </c>
      <c r="E173" s="4" t="s">
        <v>371</v>
      </c>
      <c r="F173" s="3" t="s">
        <v>18</v>
      </c>
      <c r="G173" s="3" t="s">
        <v>19</v>
      </c>
      <c r="H173" s="3" t="s">
        <v>15</v>
      </c>
      <c r="I173" s="3" t="s">
        <v>20</v>
      </c>
      <c r="J173" s="3" t="s">
        <v>21</v>
      </c>
      <c r="K173" s="3" t="s">
        <v>346</v>
      </c>
      <c r="L173" s="5"/>
      <c r="M173" s="3" t="s">
        <v>348</v>
      </c>
      <c r="N173" s="3" t="s">
        <v>24</v>
      </c>
    </row>
    <row r="174" customFormat="false" ht="15" hidden="false" customHeight="true" outlineLevel="0" collapsed="false">
      <c r="A174" s="3" t="s">
        <v>343</v>
      </c>
      <c r="B174" s="3" t="s">
        <v>344</v>
      </c>
      <c r="C174" s="3" t="n">
        <v>2017</v>
      </c>
      <c r="D174" s="3" t="s">
        <v>352</v>
      </c>
      <c r="E174" s="4" t="s">
        <v>372</v>
      </c>
      <c r="F174" s="3" t="s">
        <v>29</v>
      </c>
      <c r="G174" s="3" t="s">
        <v>19</v>
      </c>
      <c r="H174" s="3" t="s">
        <v>15</v>
      </c>
      <c r="I174" s="3"/>
      <c r="J174" s="3"/>
      <c r="K174" s="3" t="s">
        <v>346</v>
      </c>
      <c r="L174" s="5"/>
      <c r="M174" s="3" t="s">
        <v>348</v>
      </c>
      <c r="N174" s="3" t="s">
        <v>24</v>
      </c>
    </row>
    <row r="175" customFormat="false" ht="15" hidden="false" customHeight="true" outlineLevel="0" collapsed="false">
      <c r="A175" s="3" t="s">
        <v>343</v>
      </c>
      <c r="B175" s="3" t="s">
        <v>344</v>
      </c>
      <c r="C175" s="3" t="n">
        <v>2018</v>
      </c>
      <c r="D175" s="3" t="s">
        <v>373</v>
      </c>
      <c r="E175" s="4" t="s">
        <v>374</v>
      </c>
      <c r="F175" s="3" t="s">
        <v>18</v>
      </c>
      <c r="G175" s="3" t="s">
        <v>19</v>
      </c>
      <c r="H175" s="3" t="s">
        <v>15</v>
      </c>
      <c r="I175" s="3" t="s">
        <v>20</v>
      </c>
      <c r="J175" s="3" t="s">
        <v>21</v>
      </c>
      <c r="K175" s="3" t="s">
        <v>346</v>
      </c>
      <c r="L175" s="5"/>
      <c r="M175" s="3" t="s">
        <v>348</v>
      </c>
      <c r="N175" s="3" t="s">
        <v>24</v>
      </c>
    </row>
    <row r="176" customFormat="false" ht="15" hidden="false" customHeight="true" outlineLevel="0" collapsed="false">
      <c r="A176" s="3" t="s">
        <v>343</v>
      </c>
      <c r="B176" s="3" t="s">
        <v>344</v>
      </c>
      <c r="C176" s="3" t="n">
        <v>2019</v>
      </c>
      <c r="D176" s="3" t="s">
        <v>375</v>
      </c>
      <c r="E176" s="4" t="s">
        <v>376</v>
      </c>
      <c r="F176" s="3" t="s">
        <v>29</v>
      </c>
      <c r="G176" s="3" t="s">
        <v>19</v>
      </c>
      <c r="H176" s="3" t="s">
        <v>15</v>
      </c>
      <c r="I176" s="3"/>
      <c r="J176" s="3"/>
      <c r="K176" s="3" t="s">
        <v>346</v>
      </c>
      <c r="L176" s="5"/>
      <c r="M176" s="3" t="s">
        <v>348</v>
      </c>
      <c r="N176" s="3" t="s">
        <v>24</v>
      </c>
    </row>
    <row r="177" customFormat="false" ht="15" hidden="false" customHeight="true" outlineLevel="0" collapsed="false">
      <c r="A177" s="3" t="s">
        <v>343</v>
      </c>
      <c r="B177" s="3" t="s">
        <v>344</v>
      </c>
      <c r="C177" s="3" t="n">
        <v>2020</v>
      </c>
      <c r="D177" s="3" t="s">
        <v>95</v>
      </c>
      <c r="E177" s="4" t="s">
        <v>377</v>
      </c>
      <c r="F177" s="3" t="s">
        <v>18</v>
      </c>
      <c r="G177" s="3" t="s">
        <v>19</v>
      </c>
      <c r="H177" s="3" t="s">
        <v>15</v>
      </c>
      <c r="I177" s="3" t="s">
        <v>20</v>
      </c>
      <c r="J177" s="3" t="s">
        <v>21</v>
      </c>
      <c r="K177" s="3" t="s">
        <v>346</v>
      </c>
      <c r="L177" s="5"/>
      <c r="M177" s="3" t="s">
        <v>348</v>
      </c>
      <c r="N177" s="3" t="s">
        <v>24</v>
      </c>
    </row>
    <row r="178" customFormat="false" ht="15" hidden="false" customHeight="true" outlineLevel="0" collapsed="false">
      <c r="A178" s="3" t="s">
        <v>343</v>
      </c>
      <c r="B178" s="3" t="s">
        <v>344</v>
      </c>
      <c r="C178" s="3" t="n">
        <v>2021</v>
      </c>
      <c r="D178" s="3" t="s">
        <v>178</v>
      </c>
      <c r="E178" s="4" t="s">
        <v>179</v>
      </c>
      <c r="F178" s="3" t="s">
        <v>18</v>
      </c>
      <c r="G178" s="3" t="s">
        <v>19</v>
      </c>
      <c r="H178" s="3" t="s">
        <v>37</v>
      </c>
      <c r="I178" s="3" t="s">
        <v>20</v>
      </c>
      <c r="J178" s="3" t="s">
        <v>21</v>
      </c>
      <c r="K178" s="3" t="s">
        <v>346</v>
      </c>
      <c r="L178" s="5"/>
      <c r="M178" s="3" t="s">
        <v>348</v>
      </c>
      <c r="N178" s="3" t="s">
        <v>24</v>
      </c>
    </row>
    <row r="179" customFormat="false" ht="15" hidden="false" customHeight="true" outlineLevel="0" collapsed="false">
      <c r="A179" s="3" t="s">
        <v>343</v>
      </c>
      <c r="B179" s="3" t="s">
        <v>344</v>
      </c>
      <c r="C179" s="3" t="n">
        <v>2022</v>
      </c>
      <c r="D179" s="3" t="s">
        <v>378</v>
      </c>
      <c r="E179" s="4" t="s">
        <v>379</v>
      </c>
      <c r="F179" s="3" t="s">
        <v>29</v>
      </c>
      <c r="G179" s="3" t="s">
        <v>19</v>
      </c>
      <c r="H179" s="3" t="s">
        <v>15</v>
      </c>
      <c r="I179" s="3"/>
      <c r="J179" s="3"/>
      <c r="K179" s="3" t="s">
        <v>346</v>
      </c>
      <c r="L179" s="5"/>
      <c r="M179" s="3" t="s">
        <v>348</v>
      </c>
      <c r="N179" s="3" t="s">
        <v>24</v>
      </c>
    </row>
    <row r="180" customFormat="false" ht="15" hidden="false" customHeight="true" outlineLevel="0" collapsed="false">
      <c r="A180" s="3" t="s">
        <v>343</v>
      </c>
      <c r="B180" s="3" t="s">
        <v>344</v>
      </c>
      <c r="C180" s="3" t="n">
        <v>2023</v>
      </c>
      <c r="D180" s="3" t="s">
        <v>380</v>
      </c>
      <c r="E180" s="4" t="s">
        <v>381</v>
      </c>
      <c r="F180" s="3" t="s">
        <v>18</v>
      </c>
      <c r="G180" s="3" t="s">
        <v>19</v>
      </c>
      <c r="H180" s="3" t="s">
        <v>15</v>
      </c>
      <c r="I180" s="3" t="s">
        <v>61</v>
      </c>
      <c r="J180" s="3" t="s">
        <v>62</v>
      </c>
      <c r="K180" s="3" t="s">
        <v>346</v>
      </c>
      <c r="L180" s="5"/>
      <c r="M180" s="3" t="s">
        <v>348</v>
      </c>
      <c r="N180" s="3" t="s">
        <v>24</v>
      </c>
    </row>
    <row r="181" customFormat="false" ht="23.25" hidden="false" customHeight="true" outlineLevel="0" collapsed="false">
      <c r="A181" s="3" t="s">
        <v>343</v>
      </c>
      <c r="B181" s="3" t="s">
        <v>344</v>
      </c>
      <c r="C181" s="3" t="n">
        <v>2024</v>
      </c>
      <c r="D181" s="3"/>
      <c r="E181" s="4"/>
      <c r="F181" s="3"/>
      <c r="G181" s="3" t="s">
        <v>345</v>
      </c>
      <c r="H181" s="3"/>
      <c r="I181" s="3"/>
      <c r="J181" s="3"/>
      <c r="K181" s="3" t="s">
        <v>346</v>
      </c>
      <c r="L181" s="5" t="s">
        <v>382</v>
      </c>
      <c r="M181" s="3" t="s">
        <v>348</v>
      </c>
      <c r="N181" s="3" t="s">
        <v>24</v>
      </c>
    </row>
    <row r="182" customFormat="false" ht="34.5" hidden="false" customHeight="true" outlineLevel="0" collapsed="false">
      <c r="A182" s="3" t="s">
        <v>343</v>
      </c>
      <c r="B182" s="3" t="s">
        <v>344</v>
      </c>
      <c r="C182" s="3" t="n">
        <v>2025</v>
      </c>
      <c r="D182" s="3" t="s">
        <v>102</v>
      </c>
      <c r="E182" s="4" t="s">
        <v>383</v>
      </c>
      <c r="F182" s="3" t="s">
        <v>29</v>
      </c>
      <c r="G182" s="3" t="s">
        <v>19</v>
      </c>
      <c r="H182" s="3" t="s">
        <v>15</v>
      </c>
      <c r="I182" s="3"/>
      <c r="J182" s="3"/>
      <c r="K182" s="3" t="s">
        <v>346</v>
      </c>
      <c r="L182" s="5" t="s">
        <v>384</v>
      </c>
      <c r="M182" s="3" t="s">
        <v>385</v>
      </c>
      <c r="N182" s="3" t="s">
        <v>24</v>
      </c>
    </row>
    <row r="183" customFormat="false" ht="15" hidden="false" customHeight="true" outlineLevel="0" collapsed="false">
      <c r="A183" s="3" t="s">
        <v>386</v>
      </c>
      <c r="B183" s="3" t="s">
        <v>15</v>
      </c>
      <c r="C183" s="3" t="n">
        <v>2000</v>
      </c>
      <c r="D183" s="3" t="s">
        <v>30</v>
      </c>
      <c r="E183" s="4" t="s">
        <v>387</v>
      </c>
      <c r="F183" s="3" t="s">
        <v>29</v>
      </c>
      <c r="G183" s="3" t="s">
        <v>19</v>
      </c>
      <c r="H183" s="3" t="s">
        <v>15</v>
      </c>
      <c r="I183" s="3"/>
      <c r="J183" s="3"/>
      <c r="K183" s="3" t="s">
        <v>22</v>
      </c>
      <c r="L183" s="5"/>
      <c r="M183" s="3" t="s">
        <v>388</v>
      </c>
      <c r="N183" s="3" t="s">
        <v>24</v>
      </c>
    </row>
    <row r="184" customFormat="false" ht="15" hidden="false" customHeight="true" outlineLevel="0" collapsed="false">
      <c r="A184" s="3" t="s">
        <v>386</v>
      </c>
      <c r="B184" s="3" t="s">
        <v>15</v>
      </c>
      <c r="C184" s="3" t="n">
        <v>2001</v>
      </c>
      <c r="D184" s="3" t="s">
        <v>293</v>
      </c>
      <c r="E184" s="4" t="s">
        <v>389</v>
      </c>
      <c r="F184" s="3" t="s">
        <v>29</v>
      </c>
      <c r="G184" s="3" t="s">
        <v>19</v>
      </c>
      <c r="H184" s="3" t="s">
        <v>15</v>
      </c>
      <c r="I184" s="3"/>
      <c r="J184" s="3"/>
      <c r="K184" s="3" t="s">
        <v>22</v>
      </c>
      <c r="L184" s="5"/>
      <c r="M184" s="3" t="s">
        <v>388</v>
      </c>
      <c r="N184" s="3" t="s">
        <v>24</v>
      </c>
    </row>
    <row r="185" customFormat="false" ht="15" hidden="false" customHeight="true" outlineLevel="0" collapsed="false">
      <c r="A185" s="3" t="s">
        <v>386</v>
      </c>
      <c r="B185" s="3" t="s">
        <v>15</v>
      </c>
      <c r="C185" s="3" t="n">
        <v>2002</v>
      </c>
      <c r="D185" s="3" t="s">
        <v>68</v>
      </c>
      <c r="E185" s="4" t="s">
        <v>390</v>
      </c>
      <c r="F185" s="3" t="s">
        <v>29</v>
      </c>
      <c r="G185" s="3" t="s">
        <v>19</v>
      </c>
      <c r="H185" s="3" t="s">
        <v>15</v>
      </c>
      <c r="I185" s="3"/>
      <c r="J185" s="3"/>
      <c r="K185" s="3" t="s">
        <v>22</v>
      </c>
      <c r="L185" s="5" t="s">
        <v>70</v>
      </c>
      <c r="M185" s="3" t="s">
        <v>388</v>
      </c>
      <c r="N185" s="3" t="s">
        <v>24</v>
      </c>
    </row>
    <row r="186" customFormat="false" ht="15" hidden="false" customHeight="true" outlineLevel="0" collapsed="false">
      <c r="A186" s="3" t="s">
        <v>386</v>
      </c>
      <c r="B186" s="3" t="s">
        <v>15</v>
      </c>
      <c r="C186" s="3" t="n">
        <v>2003</v>
      </c>
      <c r="D186" s="3" t="s">
        <v>42</v>
      </c>
      <c r="E186" s="4" t="s">
        <v>391</v>
      </c>
      <c r="F186" s="3" t="s">
        <v>29</v>
      </c>
      <c r="G186" s="3" t="s">
        <v>19</v>
      </c>
      <c r="H186" s="3" t="s">
        <v>34</v>
      </c>
      <c r="I186" s="3"/>
      <c r="J186" s="3"/>
      <c r="K186" s="3" t="s">
        <v>22</v>
      </c>
      <c r="L186" s="5"/>
      <c r="M186" s="3" t="s">
        <v>388</v>
      </c>
      <c r="N186" s="3" t="s">
        <v>24</v>
      </c>
    </row>
    <row r="187" customFormat="false" ht="15" hidden="false" customHeight="true" outlineLevel="0" collapsed="false">
      <c r="A187" s="3" t="s">
        <v>386</v>
      </c>
      <c r="B187" s="3" t="s">
        <v>15</v>
      </c>
      <c r="C187" s="3" t="n">
        <v>2004</v>
      </c>
      <c r="D187" s="3" t="s">
        <v>392</v>
      </c>
      <c r="E187" s="4" t="s">
        <v>393</v>
      </c>
      <c r="F187" s="3" t="s">
        <v>29</v>
      </c>
      <c r="G187" s="3" t="s">
        <v>19</v>
      </c>
      <c r="H187" s="3" t="s">
        <v>37</v>
      </c>
      <c r="I187" s="3"/>
      <c r="J187" s="3"/>
      <c r="K187" s="3" t="s">
        <v>22</v>
      </c>
      <c r="L187" s="5"/>
      <c r="M187" s="3" t="s">
        <v>388</v>
      </c>
      <c r="N187" s="3" t="s">
        <v>24</v>
      </c>
    </row>
    <row r="188" customFormat="false" ht="15" hidden="false" customHeight="true" outlineLevel="0" collapsed="false">
      <c r="A188" s="3" t="s">
        <v>386</v>
      </c>
      <c r="B188" s="3" t="s">
        <v>15</v>
      </c>
      <c r="C188" s="3" t="n">
        <v>2005</v>
      </c>
      <c r="D188" s="3" t="s">
        <v>255</v>
      </c>
      <c r="E188" s="4" t="s">
        <v>394</v>
      </c>
      <c r="F188" s="3" t="s">
        <v>29</v>
      </c>
      <c r="G188" s="3" t="s">
        <v>19</v>
      </c>
      <c r="H188" s="3" t="s">
        <v>15</v>
      </c>
      <c r="I188" s="3"/>
      <c r="J188" s="3"/>
      <c r="K188" s="3" t="s">
        <v>22</v>
      </c>
      <c r="L188" s="5"/>
      <c r="M188" s="3" t="s">
        <v>388</v>
      </c>
      <c r="N188" s="3" t="s">
        <v>24</v>
      </c>
    </row>
    <row r="189" customFormat="false" ht="15" hidden="false" customHeight="true" outlineLevel="0" collapsed="false">
      <c r="A189" s="3" t="s">
        <v>386</v>
      </c>
      <c r="B189" s="3" t="s">
        <v>15</v>
      </c>
      <c r="C189" s="3" t="n">
        <v>2006</v>
      </c>
      <c r="D189" s="3" t="s">
        <v>276</v>
      </c>
      <c r="E189" s="4" t="s">
        <v>395</v>
      </c>
      <c r="F189" s="3" t="s">
        <v>29</v>
      </c>
      <c r="G189" s="3" t="s">
        <v>19</v>
      </c>
      <c r="H189" s="3" t="s">
        <v>15</v>
      </c>
      <c r="I189" s="3"/>
      <c r="J189" s="3"/>
      <c r="K189" s="3" t="s">
        <v>22</v>
      </c>
      <c r="L189" s="5"/>
      <c r="M189" s="3" t="s">
        <v>388</v>
      </c>
      <c r="N189" s="3" t="s">
        <v>24</v>
      </c>
    </row>
    <row r="190" customFormat="false" ht="15" hidden="false" customHeight="true" outlineLevel="0" collapsed="false">
      <c r="A190" s="3" t="s">
        <v>386</v>
      </c>
      <c r="B190" s="3" t="s">
        <v>15</v>
      </c>
      <c r="C190" s="3" t="n">
        <v>2007</v>
      </c>
      <c r="D190" s="3" t="s">
        <v>178</v>
      </c>
      <c r="E190" s="4" t="s">
        <v>396</v>
      </c>
      <c r="F190" s="3" t="s">
        <v>18</v>
      </c>
      <c r="G190" s="3" t="s">
        <v>19</v>
      </c>
      <c r="H190" s="3" t="s">
        <v>37</v>
      </c>
      <c r="I190" s="3" t="s">
        <v>20</v>
      </c>
      <c r="J190" s="3" t="s">
        <v>21</v>
      </c>
      <c r="K190" s="3" t="s">
        <v>22</v>
      </c>
      <c r="L190" s="5"/>
      <c r="M190" s="3" t="s">
        <v>388</v>
      </c>
      <c r="N190" s="3" t="s">
        <v>24</v>
      </c>
    </row>
    <row r="191" customFormat="false" ht="15" hidden="false" customHeight="true" outlineLevel="0" collapsed="false">
      <c r="A191" s="3" t="s">
        <v>386</v>
      </c>
      <c r="B191" s="3" t="s">
        <v>15</v>
      </c>
      <c r="C191" s="3" t="n">
        <v>2008</v>
      </c>
      <c r="D191" s="3" t="s">
        <v>295</v>
      </c>
      <c r="E191" s="4" t="s">
        <v>397</v>
      </c>
      <c r="F191" s="3" t="s">
        <v>29</v>
      </c>
      <c r="G191" s="3" t="s">
        <v>19</v>
      </c>
      <c r="H191" s="3" t="s">
        <v>34</v>
      </c>
      <c r="I191" s="3"/>
      <c r="J191" s="3"/>
      <c r="K191" s="3" t="s">
        <v>22</v>
      </c>
      <c r="L191" s="5"/>
      <c r="M191" s="3" t="s">
        <v>388</v>
      </c>
      <c r="N191" s="3" t="s">
        <v>24</v>
      </c>
    </row>
    <row r="192" customFormat="false" ht="23.25" hidden="false" customHeight="true" outlineLevel="0" collapsed="false">
      <c r="A192" s="3" t="s">
        <v>386</v>
      </c>
      <c r="B192" s="3" t="s">
        <v>15</v>
      </c>
      <c r="C192" s="3" t="n">
        <v>2009</v>
      </c>
      <c r="D192" s="3" t="s">
        <v>164</v>
      </c>
      <c r="E192" s="4" t="s">
        <v>398</v>
      </c>
      <c r="F192" s="3" t="s">
        <v>29</v>
      </c>
      <c r="G192" s="3" t="s">
        <v>19</v>
      </c>
      <c r="H192" s="3" t="s">
        <v>15</v>
      </c>
      <c r="I192" s="3"/>
      <c r="J192" s="3"/>
      <c r="K192" s="3" t="s">
        <v>22</v>
      </c>
      <c r="L192" s="5" t="s">
        <v>399</v>
      </c>
      <c r="M192" s="3" t="s">
        <v>388</v>
      </c>
      <c r="N192" s="3" t="s">
        <v>24</v>
      </c>
    </row>
    <row r="193" customFormat="false" ht="15" hidden="false" customHeight="true" outlineLevel="0" collapsed="false">
      <c r="A193" s="3" t="s">
        <v>386</v>
      </c>
      <c r="B193" s="3" t="s">
        <v>15</v>
      </c>
      <c r="C193" s="3" t="n">
        <v>2010</v>
      </c>
      <c r="D193" s="3" t="s">
        <v>400</v>
      </c>
      <c r="E193" s="4" t="s">
        <v>401</v>
      </c>
      <c r="F193" s="3" t="s">
        <v>29</v>
      </c>
      <c r="G193" s="3" t="s">
        <v>19</v>
      </c>
      <c r="H193" s="3" t="s">
        <v>37</v>
      </c>
      <c r="I193" s="3"/>
      <c r="J193" s="3"/>
      <c r="K193" s="3" t="s">
        <v>22</v>
      </c>
      <c r="L193" s="5"/>
      <c r="M193" s="3" t="s">
        <v>388</v>
      </c>
      <c r="N193" s="3" t="s">
        <v>24</v>
      </c>
    </row>
    <row r="194" customFormat="false" ht="15" hidden="false" customHeight="true" outlineLevel="0" collapsed="false">
      <c r="A194" s="3" t="s">
        <v>386</v>
      </c>
      <c r="B194" s="3" t="s">
        <v>15</v>
      </c>
      <c r="C194" s="3" t="n">
        <v>2011</v>
      </c>
      <c r="D194" s="3" t="s">
        <v>97</v>
      </c>
      <c r="E194" s="4" t="s">
        <v>402</v>
      </c>
      <c r="F194" s="3" t="s">
        <v>29</v>
      </c>
      <c r="G194" s="3" t="s">
        <v>19</v>
      </c>
      <c r="H194" s="3" t="s">
        <v>15</v>
      </c>
      <c r="I194" s="3"/>
      <c r="J194" s="3"/>
      <c r="K194" s="3" t="s">
        <v>22</v>
      </c>
      <c r="L194" s="5"/>
      <c r="M194" s="3" t="s">
        <v>388</v>
      </c>
      <c r="N194" s="3" t="s">
        <v>24</v>
      </c>
    </row>
    <row r="195" customFormat="false" ht="15" hidden="false" customHeight="true" outlineLevel="0" collapsed="false">
      <c r="A195" s="3" t="s">
        <v>386</v>
      </c>
      <c r="B195" s="3" t="s">
        <v>15</v>
      </c>
      <c r="C195" s="3" t="n">
        <v>2012</v>
      </c>
      <c r="D195" s="3" t="s">
        <v>403</v>
      </c>
      <c r="E195" s="4" t="s">
        <v>404</v>
      </c>
      <c r="F195" s="3" t="s">
        <v>29</v>
      </c>
      <c r="G195" s="3" t="s">
        <v>19</v>
      </c>
      <c r="H195" s="3" t="s">
        <v>15</v>
      </c>
      <c r="I195" s="3"/>
      <c r="J195" s="3"/>
      <c r="K195" s="3" t="s">
        <v>22</v>
      </c>
      <c r="L195" s="5"/>
      <c r="M195" s="3" t="s">
        <v>388</v>
      </c>
      <c r="N195" s="3" t="s">
        <v>24</v>
      </c>
    </row>
    <row r="196" customFormat="false" ht="15" hidden="false" customHeight="true" outlineLevel="0" collapsed="false">
      <c r="A196" s="3" t="s">
        <v>386</v>
      </c>
      <c r="B196" s="3" t="s">
        <v>15</v>
      </c>
      <c r="C196" s="3" t="n">
        <v>2013</v>
      </c>
      <c r="D196" s="3" t="s">
        <v>205</v>
      </c>
      <c r="E196" s="4" t="s">
        <v>405</v>
      </c>
      <c r="F196" s="3" t="s">
        <v>18</v>
      </c>
      <c r="G196" s="3" t="s">
        <v>19</v>
      </c>
      <c r="H196" s="3" t="s">
        <v>37</v>
      </c>
      <c r="I196" s="3" t="s">
        <v>61</v>
      </c>
      <c r="J196" s="3" t="s">
        <v>62</v>
      </c>
      <c r="K196" s="3" t="s">
        <v>22</v>
      </c>
      <c r="L196" s="5"/>
      <c r="M196" s="3" t="s">
        <v>388</v>
      </c>
      <c r="N196" s="3" t="s">
        <v>24</v>
      </c>
    </row>
    <row r="197" customFormat="false" ht="15" hidden="false" customHeight="true" outlineLevel="0" collapsed="false">
      <c r="A197" s="3" t="s">
        <v>386</v>
      </c>
      <c r="B197" s="3" t="s">
        <v>15</v>
      </c>
      <c r="C197" s="3" t="n">
        <v>2014</v>
      </c>
      <c r="D197" s="3" t="s">
        <v>406</v>
      </c>
      <c r="E197" s="4" t="s">
        <v>407</v>
      </c>
      <c r="F197" s="3" t="s">
        <v>29</v>
      </c>
      <c r="G197" s="3" t="s">
        <v>19</v>
      </c>
      <c r="H197" s="3" t="s">
        <v>15</v>
      </c>
      <c r="I197" s="3"/>
      <c r="J197" s="3"/>
      <c r="K197" s="3" t="s">
        <v>22</v>
      </c>
      <c r="L197" s="5"/>
      <c r="M197" s="3" t="s">
        <v>388</v>
      </c>
      <c r="N197" s="3" t="s">
        <v>24</v>
      </c>
    </row>
    <row r="198" customFormat="false" ht="15" hidden="false" customHeight="true" outlineLevel="0" collapsed="false">
      <c r="A198" s="3" t="s">
        <v>386</v>
      </c>
      <c r="B198" s="3" t="s">
        <v>15</v>
      </c>
      <c r="C198" s="3" t="n">
        <v>2015</v>
      </c>
      <c r="D198" s="3" t="s">
        <v>134</v>
      </c>
      <c r="E198" s="4" t="s">
        <v>408</v>
      </c>
      <c r="F198" s="3" t="s">
        <v>29</v>
      </c>
      <c r="G198" s="3" t="s">
        <v>19</v>
      </c>
      <c r="H198" s="3" t="s">
        <v>15</v>
      </c>
      <c r="I198" s="3"/>
      <c r="J198" s="3"/>
      <c r="K198" s="3" t="s">
        <v>22</v>
      </c>
      <c r="L198" s="5"/>
      <c r="M198" s="3" t="s">
        <v>388</v>
      </c>
      <c r="N198" s="3" t="s">
        <v>24</v>
      </c>
    </row>
    <row r="199" customFormat="false" ht="15" hidden="false" customHeight="true" outlineLevel="0" collapsed="false">
      <c r="A199" s="3" t="s">
        <v>386</v>
      </c>
      <c r="B199" s="3" t="s">
        <v>15</v>
      </c>
      <c r="C199" s="3" t="n">
        <v>2016</v>
      </c>
      <c r="D199" s="3" t="s">
        <v>409</v>
      </c>
      <c r="E199" s="4" t="s">
        <v>410</v>
      </c>
      <c r="F199" s="3" t="s">
        <v>29</v>
      </c>
      <c r="G199" s="3" t="s">
        <v>19</v>
      </c>
      <c r="H199" s="3" t="s">
        <v>15</v>
      </c>
      <c r="I199" s="3"/>
      <c r="J199" s="3"/>
      <c r="K199" s="3" t="s">
        <v>22</v>
      </c>
      <c r="L199" s="5"/>
      <c r="M199" s="3" t="s">
        <v>388</v>
      </c>
      <c r="N199" s="3" t="s">
        <v>24</v>
      </c>
    </row>
    <row r="200" customFormat="false" ht="15" hidden="false" customHeight="true" outlineLevel="0" collapsed="false">
      <c r="A200" s="3" t="s">
        <v>386</v>
      </c>
      <c r="B200" s="3" t="s">
        <v>15</v>
      </c>
      <c r="C200" s="3" t="n">
        <v>2017</v>
      </c>
      <c r="D200" s="3" t="s">
        <v>411</v>
      </c>
      <c r="E200" s="4" t="s">
        <v>412</v>
      </c>
      <c r="F200" s="3" t="s">
        <v>29</v>
      </c>
      <c r="G200" s="3" t="s">
        <v>19</v>
      </c>
      <c r="H200" s="3" t="s">
        <v>34</v>
      </c>
      <c r="I200" s="3"/>
      <c r="J200" s="3"/>
      <c r="K200" s="3" t="s">
        <v>22</v>
      </c>
      <c r="L200" s="5"/>
      <c r="M200" s="3" t="s">
        <v>388</v>
      </c>
      <c r="N200" s="3" t="s">
        <v>24</v>
      </c>
    </row>
    <row r="201" customFormat="false" ht="15" hidden="false" customHeight="true" outlineLevel="0" collapsed="false">
      <c r="A201" s="3" t="s">
        <v>386</v>
      </c>
      <c r="B201" s="3" t="s">
        <v>15</v>
      </c>
      <c r="C201" s="3" t="n">
        <v>2018</v>
      </c>
      <c r="D201" s="3" t="s">
        <v>54</v>
      </c>
      <c r="E201" s="4" t="s">
        <v>413</v>
      </c>
      <c r="F201" s="3" t="s">
        <v>29</v>
      </c>
      <c r="G201" s="3" t="s">
        <v>19</v>
      </c>
      <c r="H201" s="3" t="s">
        <v>15</v>
      </c>
      <c r="I201" s="3"/>
      <c r="J201" s="3"/>
      <c r="K201" s="3" t="s">
        <v>22</v>
      </c>
      <c r="L201" s="5" t="s">
        <v>56</v>
      </c>
      <c r="M201" s="3" t="s">
        <v>388</v>
      </c>
      <c r="N201" s="3" t="s">
        <v>24</v>
      </c>
    </row>
    <row r="202" customFormat="false" ht="15" hidden="false" customHeight="true" outlineLevel="0" collapsed="false">
      <c r="A202" s="3" t="s">
        <v>386</v>
      </c>
      <c r="B202" s="3" t="s">
        <v>15</v>
      </c>
      <c r="C202" s="3" t="n">
        <v>2019</v>
      </c>
      <c r="D202" s="3" t="s">
        <v>414</v>
      </c>
      <c r="E202" s="4" t="s">
        <v>415</v>
      </c>
      <c r="F202" s="3" t="s">
        <v>29</v>
      </c>
      <c r="G202" s="3" t="s">
        <v>19</v>
      </c>
      <c r="H202" s="3" t="s">
        <v>15</v>
      </c>
      <c r="I202" s="3"/>
      <c r="J202" s="3"/>
      <c r="K202" s="3" t="s">
        <v>22</v>
      </c>
      <c r="L202" s="5"/>
      <c r="M202" s="3" t="s">
        <v>388</v>
      </c>
      <c r="N202" s="3" t="s">
        <v>24</v>
      </c>
    </row>
    <row r="203" customFormat="false" ht="15" hidden="false" customHeight="true" outlineLevel="0" collapsed="false">
      <c r="A203" s="3" t="s">
        <v>386</v>
      </c>
      <c r="B203" s="3" t="s">
        <v>15</v>
      </c>
      <c r="C203" s="3" t="n">
        <v>2020</v>
      </c>
      <c r="D203" s="3" t="s">
        <v>40</v>
      </c>
      <c r="E203" s="4" t="s">
        <v>416</v>
      </c>
      <c r="F203" s="3" t="s">
        <v>29</v>
      </c>
      <c r="G203" s="3" t="s">
        <v>19</v>
      </c>
      <c r="H203" s="3" t="s">
        <v>15</v>
      </c>
      <c r="I203" s="3"/>
      <c r="J203" s="3"/>
      <c r="K203" s="3" t="s">
        <v>22</v>
      </c>
      <c r="L203" s="5"/>
      <c r="M203" s="3" t="s">
        <v>388</v>
      </c>
      <c r="N203" s="3" t="s">
        <v>24</v>
      </c>
    </row>
    <row r="204" customFormat="false" ht="15" hidden="false" customHeight="true" outlineLevel="0" collapsed="false">
      <c r="A204" s="3" t="s">
        <v>386</v>
      </c>
      <c r="B204" s="3" t="s">
        <v>15</v>
      </c>
      <c r="C204" s="3" t="n">
        <v>2021</v>
      </c>
      <c r="D204" s="3" t="s">
        <v>108</v>
      </c>
      <c r="E204" s="4" t="s">
        <v>417</v>
      </c>
      <c r="F204" s="3" t="s">
        <v>29</v>
      </c>
      <c r="G204" s="3" t="s">
        <v>19</v>
      </c>
      <c r="H204" s="3" t="s">
        <v>15</v>
      </c>
      <c r="I204" s="3"/>
      <c r="J204" s="3"/>
      <c r="K204" s="3" t="s">
        <v>22</v>
      </c>
      <c r="L204" s="5"/>
      <c r="M204" s="3" t="s">
        <v>388</v>
      </c>
      <c r="N204" s="3" t="s">
        <v>24</v>
      </c>
    </row>
    <row r="205" customFormat="false" ht="15" hidden="false" customHeight="true" outlineLevel="0" collapsed="false">
      <c r="A205" s="3" t="s">
        <v>386</v>
      </c>
      <c r="B205" s="3" t="s">
        <v>15</v>
      </c>
      <c r="C205" s="3" t="n">
        <v>2022</v>
      </c>
      <c r="D205" s="3" t="s">
        <v>418</v>
      </c>
      <c r="E205" s="4" t="s">
        <v>419</v>
      </c>
      <c r="F205" s="3" t="s">
        <v>18</v>
      </c>
      <c r="G205" s="3" t="s">
        <v>19</v>
      </c>
      <c r="H205" s="3" t="s">
        <v>15</v>
      </c>
      <c r="I205" s="3" t="s">
        <v>61</v>
      </c>
      <c r="J205" s="3" t="s">
        <v>62</v>
      </c>
      <c r="K205" s="3" t="s">
        <v>22</v>
      </c>
      <c r="L205" s="5"/>
      <c r="M205" s="3" t="s">
        <v>388</v>
      </c>
      <c r="N205" s="3" t="s">
        <v>24</v>
      </c>
    </row>
    <row r="206" customFormat="false" ht="15" hidden="false" customHeight="true" outlineLevel="0" collapsed="false">
      <c r="A206" s="3" t="s">
        <v>386</v>
      </c>
      <c r="B206" s="3" t="s">
        <v>15</v>
      </c>
      <c r="C206" s="3" t="n">
        <v>2023</v>
      </c>
      <c r="D206" s="3" t="s">
        <v>420</v>
      </c>
      <c r="E206" s="4" t="s">
        <v>421</v>
      </c>
      <c r="F206" s="3" t="s">
        <v>29</v>
      </c>
      <c r="G206" s="3" t="s">
        <v>19</v>
      </c>
      <c r="H206" s="3" t="s">
        <v>34</v>
      </c>
      <c r="I206" s="3"/>
      <c r="J206" s="3"/>
      <c r="K206" s="3" t="s">
        <v>22</v>
      </c>
      <c r="L206" s="5"/>
      <c r="M206" s="3" t="s">
        <v>388</v>
      </c>
      <c r="N206" s="3" t="s">
        <v>24</v>
      </c>
    </row>
    <row r="207" customFormat="false" ht="15" hidden="false" customHeight="true" outlineLevel="0" collapsed="false">
      <c r="A207" s="3" t="s">
        <v>386</v>
      </c>
      <c r="B207" s="3" t="s">
        <v>15</v>
      </c>
      <c r="C207" s="3" t="n">
        <v>2024</v>
      </c>
      <c r="D207" s="3" t="s">
        <v>102</v>
      </c>
      <c r="E207" s="4" t="s">
        <v>422</v>
      </c>
      <c r="F207" s="3" t="s">
        <v>29</v>
      </c>
      <c r="G207" s="3" t="s">
        <v>19</v>
      </c>
      <c r="H207" s="3" t="s">
        <v>15</v>
      </c>
      <c r="I207" s="3"/>
      <c r="J207" s="3"/>
      <c r="K207" s="3" t="s">
        <v>22</v>
      </c>
      <c r="L207" s="5"/>
      <c r="M207" s="3" t="s">
        <v>388</v>
      </c>
      <c r="N207" s="3" t="s">
        <v>24</v>
      </c>
    </row>
    <row r="208" customFormat="false" ht="15" hidden="false" customHeight="true" outlineLevel="0" collapsed="false">
      <c r="A208" s="3" t="s">
        <v>386</v>
      </c>
      <c r="B208" s="3" t="s">
        <v>15</v>
      </c>
      <c r="C208" s="3" t="n">
        <v>2025</v>
      </c>
      <c r="D208" s="3" t="s">
        <v>423</v>
      </c>
      <c r="E208" s="4" t="s">
        <v>424</v>
      </c>
      <c r="F208" s="3" t="s">
        <v>29</v>
      </c>
      <c r="G208" s="3" t="s">
        <v>19</v>
      </c>
      <c r="H208" s="3" t="s">
        <v>15</v>
      </c>
      <c r="I208" s="3"/>
      <c r="J208" s="3"/>
      <c r="K208" s="3" t="s">
        <v>22</v>
      </c>
      <c r="L208" s="5"/>
      <c r="M208" s="3" t="s">
        <v>388</v>
      </c>
      <c r="N208" s="3" t="s">
        <v>24</v>
      </c>
    </row>
    <row r="209" customFormat="false" ht="15" hidden="false" customHeight="true" outlineLevel="0" collapsed="false">
      <c r="A209" s="3" t="s">
        <v>425</v>
      </c>
      <c r="B209" s="3" t="s">
        <v>344</v>
      </c>
      <c r="C209" s="3" t="n">
        <v>2000</v>
      </c>
      <c r="D209" s="3" t="s">
        <v>32</v>
      </c>
      <c r="E209" s="4" t="s">
        <v>426</v>
      </c>
      <c r="F209" s="3" t="s">
        <v>29</v>
      </c>
      <c r="G209" s="3" t="s">
        <v>19</v>
      </c>
      <c r="H209" s="3" t="s">
        <v>34</v>
      </c>
      <c r="I209" s="3"/>
      <c r="J209" s="3"/>
      <c r="K209" s="3" t="s">
        <v>346</v>
      </c>
      <c r="L209" s="5"/>
      <c r="M209" s="3" t="s">
        <v>427</v>
      </c>
      <c r="N209" s="3" t="s">
        <v>24</v>
      </c>
    </row>
    <row r="210" customFormat="false" ht="15" hidden="false" customHeight="true" outlineLevel="0" collapsed="false">
      <c r="A210" s="3" t="s">
        <v>425</v>
      </c>
      <c r="B210" s="3" t="s">
        <v>344</v>
      </c>
      <c r="C210" s="3" t="n">
        <v>2001</v>
      </c>
      <c r="D210" s="3" t="s">
        <v>354</v>
      </c>
      <c r="E210" s="4" t="s">
        <v>428</v>
      </c>
      <c r="F210" s="3" t="s">
        <v>29</v>
      </c>
      <c r="G210" s="3" t="s">
        <v>19</v>
      </c>
      <c r="H210" s="3" t="s">
        <v>15</v>
      </c>
      <c r="I210" s="3"/>
      <c r="J210" s="3"/>
      <c r="K210" s="3" t="s">
        <v>346</v>
      </c>
      <c r="L210" s="5"/>
      <c r="M210" s="3" t="s">
        <v>427</v>
      </c>
      <c r="N210" s="3" t="s">
        <v>24</v>
      </c>
    </row>
    <row r="211" customFormat="false" ht="15" hidden="false" customHeight="true" outlineLevel="0" collapsed="false">
      <c r="A211" s="3" t="s">
        <v>425</v>
      </c>
      <c r="B211" s="3" t="s">
        <v>344</v>
      </c>
      <c r="C211" s="3" t="n">
        <v>2002</v>
      </c>
      <c r="D211" s="3" t="s">
        <v>429</v>
      </c>
      <c r="E211" s="4" t="s">
        <v>430</v>
      </c>
      <c r="F211" s="3" t="s">
        <v>29</v>
      </c>
      <c r="G211" s="3" t="s">
        <v>19</v>
      </c>
      <c r="H211" s="3" t="s">
        <v>15</v>
      </c>
      <c r="I211" s="3"/>
      <c r="J211" s="3"/>
      <c r="K211" s="3" t="s">
        <v>346</v>
      </c>
      <c r="L211" s="5"/>
      <c r="M211" s="3" t="s">
        <v>427</v>
      </c>
      <c r="N211" s="3" t="s">
        <v>24</v>
      </c>
    </row>
    <row r="212" customFormat="false" ht="15" hidden="false" customHeight="true" outlineLevel="0" collapsed="false">
      <c r="A212" s="3" t="s">
        <v>425</v>
      </c>
      <c r="B212" s="3" t="s">
        <v>344</v>
      </c>
      <c r="C212" s="3" t="n">
        <v>2003</v>
      </c>
      <c r="D212" s="3" t="s">
        <v>224</v>
      </c>
      <c r="E212" s="4" t="s">
        <v>431</v>
      </c>
      <c r="F212" s="3" t="s">
        <v>18</v>
      </c>
      <c r="G212" s="3" t="s">
        <v>19</v>
      </c>
      <c r="H212" s="3" t="s">
        <v>37</v>
      </c>
      <c r="I212" s="3" t="s">
        <v>20</v>
      </c>
      <c r="J212" s="3" t="s">
        <v>21</v>
      </c>
      <c r="K212" s="3" t="s">
        <v>346</v>
      </c>
      <c r="L212" s="5"/>
      <c r="M212" s="3" t="s">
        <v>427</v>
      </c>
      <c r="N212" s="3" t="s">
        <v>24</v>
      </c>
    </row>
    <row r="213" customFormat="false" ht="15" hidden="false" customHeight="true" outlineLevel="0" collapsed="false">
      <c r="A213" s="3" t="s">
        <v>425</v>
      </c>
      <c r="B213" s="3" t="s">
        <v>344</v>
      </c>
      <c r="C213" s="3" t="n">
        <v>2004</v>
      </c>
      <c r="D213" s="3" t="s">
        <v>368</v>
      </c>
      <c r="E213" s="4" t="s">
        <v>432</v>
      </c>
      <c r="F213" s="3" t="s">
        <v>29</v>
      </c>
      <c r="G213" s="3" t="s">
        <v>19</v>
      </c>
      <c r="H213" s="3" t="s">
        <v>15</v>
      </c>
      <c r="I213" s="3"/>
      <c r="J213" s="3"/>
      <c r="K213" s="3" t="s">
        <v>346</v>
      </c>
      <c r="L213" s="5"/>
      <c r="M213" s="3" t="s">
        <v>427</v>
      </c>
      <c r="N213" s="3" t="s">
        <v>24</v>
      </c>
    </row>
    <row r="214" customFormat="false" ht="15" hidden="false" customHeight="true" outlineLevel="0" collapsed="false">
      <c r="A214" s="3" t="s">
        <v>425</v>
      </c>
      <c r="B214" s="3" t="s">
        <v>344</v>
      </c>
      <c r="C214" s="3" t="n">
        <v>2005</v>
      </c>
      <c r="D214" s="3" t="s">
        <v>136</v>
      </c>
      <c r="E214" s="4" t="s">
        <v>358</v>
      </c>
      <c r="F214" s="3" t="s">
        <v>29</v>
      </c>
      <c r="G214" s="3" t="s">
        <v>19</v>
      </c>
      <c r="H214" s="3" t="s">
        <v>15</v>
      </c>
      <c r="I214" s="3"/>
      <c r="J214" s="3"/>
      <c r="K214" s="3" t="s">
        <v>346</v>
      </c>
      <c r="L214" s="5"/>
      <c r="M214" s="3" t="s">
        <v>427</v>
      </c>
      <c r="N214" s="3" t="s">
        <v>24</v>
      </c>
    </row>
    <row r="215" customFormat="false" ht="15" hidden="false" customHeight="true" outlineLevel="0" collapsed="false">
      <c r="A215" s="3" t="s">
        <v>425</v>
      </c>
      <c r="B215" s="3" t="s">
        <v>344</v>
      </c>
      <c r="C215" s="3" t="n">
        <v>2006</v>
      </c>
      <c r="D215" s="3" t="s">
        <v>360</v>
      </c>
      <c r="E215" s="4" t="s">
        <v>433</v>
      </c>
      <c r="F215" s="3" t="s">
        <v>29</v>
      </c>
      <c r="G215" s="3" t="s">
        <v>19</v>
      </c>
      <c r="H215" s="3" t="s">
        <v>15</v>
      </c>
      <c r="I215" s="3"/>
      <c r="J215" s="3"/>
      <c r="K215" s="3" t="s">
        <v>346</v>
      </c>
      <c r="L215" s="5"/>
      <c r="M215" s="3" t="s">
        <v>427</v>
      </c>
      <c r="N215" s="3" t="s">
        <v>24</v>
      </c>
    </row>
    <row r="216" customFormat="false" ht="15" hidden="false" customHeight="true" outlineLevel="0" collapsed="false">
      <c r="A216" s="3" t="s">
        <v>425</v>
      </c>
      <c r="B216" s="3" t="s">
        <v>344</v>
      </c>
      <c r="C216" s="3" t="n">
        <v>2007</v>
      </c>
      <c r="D216" s="3" t="s">
        <v>169</v>
      </c>
      <c r="E216" s="4" t="s">
        <v>359</v>
      </c>
      <c r="F216" s="3" t="s">
        <v>29</v>
      </c>
      <c r="G216" s="3" t="s">
        <v>19</v>
      </c>
      <c r="H216" s="3" t="s">
        <v>34</v>
      </c>
      <c r="I216" s="3"/>
      <c r="J216" s="3"/>
      <c r="K216" s="3" t="s">
        <v>346</v>
      </c>
      <c r="L216" s="5"/>
      <c r="M216" s="3" t="s">
        <v>427</v>
      </c>
      <c r="N216" s="3" t="s">
        <v>24</v>
      </c>
    </row>
    <row r="217" customFormat="false" ht="15" hidden="false" customHeight="true" outlineLevel="0" collapsed="false">
      <c r="A217" s="3" t="s">
        <v>425</v>
      </c>
      <c r="B217" s="3" t="s">
        <v>344</v>
      </c>
      <c r="C217" s="3" t="n">
        <v>2008</v>
      </c>
      <c r="D217" s="3" t="s">
        <v>75</v>
      </c>
      <c r="E217" s="4" t="s">
        <v>434</v>
      </c>
      <c r="F217" s="3" t="s">
        <v>29</v>
      </c>
      <c r="G217" s="3" t="s">
        <v>19</v>
      </c>
      <c r="H217" s="3" t="s">
        <v>15</v>
      </c>
      <c r="I217" s="3"/>
      <c r="J217" s="3"/>
      <c r="K217" s="3" t="s">
        <v>346</v>
      </c>
      <c r="L217" s="5"/>
      <c r="M217" s="3" t="s">
        <v>427</v>
      </c>
      <c r="N217" s="3" t="s">
        <v>24</v>
      </c>
    </row>
    <row r="218" customFormat="false" ht="15" hidden="false" customHeight="true" outlineLevel="0" collapsed="false">
      <c r="A218" s="3" t="s">
        <v>425</v>
      </c>
      <c r="B218" s="3" t="s">
        <v>344</v>
      </c>
      <c r="C218" s="3" t="n">
        <v>2009</v>
      </c>
      <c r="D218" s="3" t="s">
        <v>54</v>
      </c>
      <c r="E218" s="4" t="s">
        <v>435</v>
      </c>
      <c r="F218" s="3" t="s">
        <v>29</v>
      </c>
      <c r="G218" s="3" t="s">
        <v>19</v>
      </c>
      <c r="H218" s="3" t="s">
        <v>15</v>
      </c>
      <c r="I218" s="3"/>
      <c r="J218" s="3"/>
      <c r="K218" s="3" t="s">
        <v>346</v>
      </c>
      <c r="L218" s="5" t="s">
        <v>56</v>
      </c>
      <c r="M218" s="3" t="s">
        <v>427</v>
      </c>
      <c r="N218" s="3" t="s">
        <v>24</v>
      </c>
    </row>
    <row r="219" customFormat="false" ht="15" hidden="false" customHeight="true" outlineLevel="0" collapsed="false">
      <c r="A219" s="3" t="s">
        <v>425</v>
      </c>
      <c r="B219" s="3" t="s">
        <v>344</v>
      </c>
      <c r="C219" s="3" t="n">
        <v>2010</v>
      </c>
      <c r="D219" s="3" t="s">
        <v>260</v>
      </c>
      <c r="E219" s="4" t="s">
        <v>436</v>
      </c>
      <c r="F219" s="3" t="s">
        <v>18</v>
      </c>
      <c r="G219" s="3" t="s">
        <v>19</v>
      </c>
      <c r="H219" s="3" t="s">
        <v>15</v>
      </c>
      <c r="I219" s="3" t="s">
        <v>20</v>
      </c>
      <c r="J219" s="3" t="s">
        <v>21</v>
      </c>
      <c r="K219" s="3" t="s">
        <v>346</v>
      </c>
      <c r="L219" s="5"/>
      <c r="M219" s="3" t="s">
        <v>427</v>
      </c>
      <c r="N219" s="3" t="s">
        <v>24</v>
      </c>
    </row>
    <row r="220" customFormat="false" ht="15" hidden="false" customHeight="true" outlineLevel="0" collapsed="false">
      <c r="A220" s="3" t="s">
        <v>425</v>
      </c>
      <c r="B220" s="3" t="s">
        <v>344</v>
      </c>
      <c r="C220" s="3" t="n">
        <v>2011</v>
      </c>
      <c r="D220" s="3" t="s">
        <v>140</v>
      </c>
      <c r="E220" s="4" t="s">
        <v>437</v>
      </c>
      <c r="F220" s="3" t="s">
        <v>29</v>
      </c>
      <c r="G220" s="3" t="s">
        <v>19</v>
      </c>
      <c r="H220" s="3" t="s">
        <v>34</v>
      </c>
      <c r="I220" s="3"/>
      <c r="J220" s="3"/>
      <c r="K220" s="3" t="s">
        <v>346</v>
      </c>
      <c r="L220" s="5"/>
      <c r="M220" s="3" t="s">
        <v>427</v>
      </c>
      <c r="N220" s="3" t="s">
        <v>24</v>
      </c>
    </row>
    <row r="221" customFormat="false" ht="15" hidden="false" customHeight="true" outlineLevel="0" collapsed="false">
      <c r="A221" s="3" t="s">
        <v>425</v>
      </c>
      <c r="B221" s="3" t="s">
        <v>344</v>
      </c>
      <c r="C221" s="3" t="n">
        <v>2012</v>
      </c>
      <c r="D221" s="3" t="s">
        <v>68</v>
      </c>
      <c r="E221" s="4" t="s">
        <v>438</v>
      </c>
      <c r="F221" s="3" t="s">
        <v>29</v>
      </c>
      <c r="G221" s="3" t="s">
        <v>19</v>
      </c>
      <c r="H221" s="3" t="s">
        <v>15</v>
      </c>
      <c r="I221" s="3"/>
      <c r="J221" s="3"/>
      <c r="K221" s="3" t="s">
        <v>346</v>
      </c>
      <c r="L221" s="5" t="s">
        <v>70</v>
      </c>
      <c r="M221" s="3" t="s">
        <v>427</v>
      </c>
      <c r="N221" s="3" t="s">
        <v>24</v>
      </c>
    </row>
    <row r="222" customFormat="false" ht="15" hidden="false" customHeight="true" outlineLevel="0" collapsed="false">
      <c r="A222" s="3" t="s">
        <v>425</v>
      </c>
      <c r="B222" s="3" t="s">
        <v>344</v>
      </c>
      <c r="C222" s="3" t="n">
        <v>2013</v>
      </c>
      <c r="D222" s="3" t="s">
        <v>439</v>
      </c>
      <c r="E222" s="4" t="s">
        <v>440</v>
      </c>
      <c r="F222" s="3" t="s">
        <v>29</v>
      </c>
      <c r="G222" s="3" t="s">
        <v>19</v>
      </c>
      <c r="H222" s="3" t="s">
        <v>15</v>
      </c>
      <c r="I222" s="3"/>
      <c r="J222" s="3"/>
      <c r="K222" s="3" t="s">
        <v>346</v>
      </c>
      <c r="L222" s="5"/>
      <c r="M222" s="3" t="s">
        <v>427</v>
      </c>
      <c r="N222" s="3" t="s">
        <v>24</v>
      </c>
    </row>
    <row r="223" customFormat="false" ht="15" hidden="false" customHeight="true" outlineLevel="0" collapsed="false">
      <c r="A223" s="3" t="s">
        <v>425</v>
      </c>
      <c r="B223" s="3" t="s">
        <v>344</v>
      </c>
      <c r="C223" s="3" t="n">
        <v>2014</v>
      </c>
      <c r="D223" s="3" t="s">
        <v>44</v>
      </c>
      <c r="E223" s="4" t="s">
        <v>441</v>
      </c>
      <c r="F223" s="3" t="s">
        <v>29</v>
      </c>
      <c r="G223" s="3" t="s">
        <v>19</v>
      </c>
      <c r="H223" s="3" t="s">
        <v>15</v>
      </c>
      <c r="I223" s="3"/>
      <c r="J223" s="3"/>
      <c r="K223" s="3" t="s">
        <v>346</v>
      </c>
      <c r="L223" s="5"/>
      <c r="M223" s="3" t="s">
        <v>427</v>
      </c>
      <c r="N223" s="3" t="s">
        <v>24</v>
      </c>
    </row>
    <row r="224" customFormat="false" ht="15" hidden="false" customHeight="true" outlineLevel="0" collapsed="false">
      <c r="A224" s="3" t="s">
        <v>425</v>
      </c>
      <c r="B224" s="3" t="s">
        <v>344</v>
      </c>
      <c r="C224" s="3" t="n">
        <v>2015</v>
      </c>
      <c r="D224" s="3" t="s">
        <v>442</v>
      </c>
      <c r="E224" s="4" t="s">
        <v>443</v>
      </c>
      <c r="F224" s="3" t="s">
        <v>29</v>
      </c>
      <c r="G224" s="3" t="s">
        <v>19</v>
      </c>
      <c r="H224" s="3" t="s">
        <v>15</v>
      </c>
      <c r="I224" s="3"/>
      <c r="J224" s="3"/>
      <c r="K224" s="3" t="s">
        <v>346</v>
      </c>
      <c r="L224" s="5"/>
      <c r="M224" s="3" t="s">
        <v>427</v>
      </c>
      <c r="N224" s="3" t="s">
        <v>24</v>
      </c>
    </row>
    <row r="225" customFormat="false" ht="15" hidden="false" customHeight="true" outlineLevel="0" collapsed="false">
      <c r="A225" s="3" t="s">
        <v>425</v>
      </c>
      <c r="B225" s="3" t="s">
        <v>344</v>
      </c>
      <c r="C225" s="3" t="n">
        <v>2016</v>
      </c>
      <c r="D225" s="3" t="s">
        <v>268</v>
      </c>
      <c r="E225" s="4" t="s">
        <v>444</v>
      </c>
      <c r="F225" s="3" t="s">
        <v>29</v>
      </c>
      <c r="G225" s="3" t="s">
        <v>19</v>
      </c>
      <c r="H225" s="3" t="s">
        <v>15</v>
      </c>
      <c r="I225" s="3"/>
      <c r="J225" s="3"/>
      <c r="K225" s="3" t="s">
        <v>346</v>
      </c>
      <c r="L225" s="5"/>
      <c r="M225" s="3" t="s">
        <v>427</v>
      </c>
      <c r="N225" s="3" t="s">
        <v>24</v>
      </c>
    </row>
    <row r="226" customFormat="false" ht="15" hidden="false" customHeight="true" outlineLevel="0" collapsed="false">
      <c r="A226" s="3" t="s">
        <v>425</v>
      </c>
      <c r="B226" s="3" t="s">
        <v>344</v>
      </c>
      <c r="C226" s="3" t="n">
        <v>2017</v>
      </c>
      <c r="D226" s="3" t="s">
        <v>145</v>
      </c>
      <c r="E226" s="4" t="s">
        <v>445</v>
      </c>
      <c r="F226" s="3" t="s">
        <v>18</v>
      </c>
      <c r="G226" s="3" t="s">
        <v>19</v>
      </c>
      <c r="H226" s="3" t="s">
        <v>15</v>
      </c>
      <c r="I226" s="3" t="s">
        <v>61</v>
      </c>
      <c r="J226" s="3" t="s">
        <v>62</v>
      </c>
      <c r="K226" s="3" t="s">
        <v>346</v>
      </c>
      <c r="L226" s="5"/>
      <c r="M226" s="3" t="s">
        <v>427</v>
      </c>
      <c r="N226" s="3" t="s">
        <v>24</v>
      </c>
    </row>
    <row r="227" customFormat="false" ht="15" hidden="false" customHeight="true" outlineLevel="0" collapsed="false">
      <c r="A227" s="3" t="s">
        <v>425</v>
      </c>
      <c r="B227" s="3" t="s">
        <v>344</v>
      </c>
      <c r="C227" s="3" t="n">
        <v>2018</v>
      </c>
      <c r="D227" s="3" t="s">
        <v>446</v>
      </c>
      <c r="E227" s="4" t="s">
        <v>447</v>
      </c>
      <c r="F227" s="3" t="s">
        <v>18</v>
      </c>
      <c r="G227" s="3" t="s">
        <v>19</v>
      </c>
      <c r="H227" s="3" t="s">
        <v>15</v>
      </c>
      <c r="I227" s="3" t="s">
        <v>20</v>
      </c>
      <c r="J227" s="3" t="s">
        <v>21</v>
      </c>
      <c r="K227" s="3" t="s">
        <v>346</v>
      </c>
      <c r="L227" s="5"/>
      <c r="M227" s="3" t="s">
        <v>427</v>
      </c>
      <c r="N227" s="3" t="s">
        <v>24</v>
      </c>
    </row>
    <row r="228" customFormat="false" ht="15" hidden="false" customHeight="true" outlineLevel="0" collapsed="false">
      <c r="A228" s="3" t="s">
        <v>425</v>
      </c>
      <c r="B228" s="3" t="s">
        <v>344</v>
      </c>
      <c r="C228" s="3" t="n">
        <v>2019</v>
      </c>
      <c r="D228" s="3" t="s">
        <v>42</v>
      </c>
      <c r="E228" s="4" t="s">
        <v>448</v>
      </c>
      <c r="F228" s="3" t="s">
        <v>29</v>
      </c>
      <c r="G228" s="3" t="s">
        <v>19</v>
      </c>
      <c r="H228" s="3" t="s">
        <v>34</v>
      </c>
      <c r="I228" s="3"/>
      <c r="J228" s="3"/>
      <c r="K228" s="3" t="s">
        <v>346</v>
      </c>
      <c r="L228" s="5"/>
      <c r="M228" s="3" t="s">
        <v>427</v>
      </c>
      <c r="N228" s="3" t="s">
        <v>24</v>
      </c>
    </row>
    <row r="229" customFormat="false" ht="15" hidden="false" customHeight="true" outlineLevel="0" collapsed="false">
      <c r="A229" s="3" t="s">
        <v>425</v>
      </c>
      <c r="B229" s="3" t="s">
        <v>344</v>
      </c>
      <c r="C229" s="3" t="n">
        <v>2020</v>
      </c>
      <c r="D229" s="3" t="s">
        <v>95</v>
      </c>
      <c r="E229" s="4" t="s">
        <v>377</v>
      </c>
      <c r="F229" s="3" t="s">
        <v>18</v>
      </c>
      <c r="G229" s="3" t="s">
        <v>19</v>
      </c>
      <c r="H229" s="3" t="s">
        <v>15</v>
      </c>
      <c r="I229" s="3" t="s">
        <v>20</v>
      </c>
      <c r="J229" s="3" t="s">
        <v>21</v>
      </c>
      <c r="K229" s="3" t="s">
        <v>346</v>
      </c>
      <c r="L229" s="5"/>
      <c r="M229" s="3" t="s">
        <v>427</v>
      </c>
      <c r="N229" s="3" t="s">
        <v>24</v>
      </c>
    </row>
    <row r="230" customFormat="false" ht="15" hidden="false" customHeight="true" outlineLevel="0" collapsed="false">
      <c r="A230" s="3" t="s">
        <v>425</v>
      </c>
      <c r="B230" s="3" t="s">
        <v>344</v>
      </c>
      <c r="C230" s="3" t="n">
        <v>2021</v>
      </c>
      <c r="D230" s="3" t="s">
        <v>449</v>
      </c>
      <c r="E230" s="4" t="s">
        <v>450</v>
      </c>
      <c r="F230" s="3" t="s">
        <v>18</v>
      </c>
      <c r="G230" s="3" t="s">
        <v>19</v>
      </c>
      <c r="H230" s="3" t="s">
        <v>34</v>
      </c>
      <c r="I230" s="3" t="s">
        <v>20</v>
      </c>
      <c r="J230" s="3" t="s">
        <v>21</v>
      </c>
      <c r="K230" s="3" t="s">
        <v>346</v>
      </c>
      <c r="L230" s="5"/>
      <c r="M230" s="3" t="s">
        <v>427</v>
      </c>
      <c r="N230" s="3" t="s">
        <v>24</v>
      </c>
    </row>
    <row r="231" customFormat="false" ht="15" hidden="false" customHeight="true" outlineLevel="0" collapsed="false">
      <c r="A231" s="3" t="s">
        <v>425</v>
      </c>
      <c r="B231" s="3" t="s">
        <v>344</v>
      </c>
      <c r="C231" s="3" t="n">
        <v>2022</v>
      </c>
      <c r="D231" s="3" t="s">
        <v>127</v>
      </c>
      <c r="E231" s="4" t="s">
        <v>128</v>
      </c>
      <c r="F231" s="3" t="s">
        <v>29</v>
      </c>
      <c r="G231" s="3" t="s">
        <v>19</v>
      </c>
      <c r="H231" s="3" t="s">
        <v>15</v>
      </c>
      <c r="I231" s="3"/>
      <c r="J231" s="3"/>
      <c r="K231" s="3" t="s">
        <v>346</v>
      </c>
      <c r="L231" s="5"/>
      <c r="M231" s="3" t="s">
        <v>427</v>
      </c>
      <c r="N231" s="3" t="s">
        <v>24</v>
      </c>
    </row>
    <row r="232" customFormat="false" ht="15" hidden="false" customHeight="true" outlineLevel="0" collapsed="false">
      <c r="A232" s="3" t="s">
        <v>425</v>
      </c>
      <c r="B232" s="3" t="s">
        <v>344</v>
      </c>
      <c r="C232" s="3" t="n">
        <v>2023</v>
      </c>
      <c r="D232" s="3" t="s">
        <v>380</v>
      </c>
      <c r="E232" s="4" t="s">
        <v>381</v>
      </c>
      <c r="F232" s="3" t="s">
        <v>18</v>
      </c>
      <c r="G232" s="3" t="s">
        <v>19</v>
      </c>
      <c r="H232" s="3" t="s">
        <v>15</v>
      </c>
      <c r="I232" s="3" t="s">
        <v>61</v>
      </c>
      <c r="J232" s="3" t="s">
        <v>62</v>
      </c>
      <c r="K232" s="3" t="s">
        <v>346</v>
      </c>
      <c r="L232" s="5"/>
      <c r="M232" s="3" t="s">
        <v>427</v>
      </c>
      <c r="N232" s="3" t="s">
        <v>24</v>
      </c>
    </row>
    <row r="233" customFormat="false" ht="15" hidden="false" customHeight="true" outlineLevel="0" collapsed="false">
      <c r="A233" s="3" t="s">
        <v>425</v>
      </c>
      <c r="B233" s="3" t="s">
        <v>344</v>
      </c>
      <c r="C233" s="3" t="n">
        <v>2024</v>
      </c>
      <c r="D233" s="3" t="s">
        <v>451</v>
      </c>
      <c r="E233" s="4" t="s">
        <v>452</v>
      </c>
      <c r="F233" s="3" t="s">
        <v>29</v>
      </c>
      <c r="G233" s="3" t="s">
        <v>19</v>
      </c>
      <c r="H233" s="3" t="s">
        <v>15</v>
      </c>
      <c r="I233" s="3"/>
      <c r="J233" s="3"/>
      <c r="K233" s="3" t="s">
        <v>346</v>
      </c>
      <c r="L233" s="5"/>
      <c r="M233" s="3" t="s">
        <v>427</v>
      </c>
      <c r="N233" s="3" t="s">
        <v>24</v>
      </c>
    </row>
    <row r="234" customFormat="false" ht="15" hidden="false" customHeight="true" outlineLevel="0" collapsed="false">
      <c r="A234" s="3" t="s">
        <v>425</v>
      </c>
      <c r="B234" s="3" t="s">
        <v>344</v>
      </c>
      <c r="C234" s="3" t="n">
        <v>2025</v>
      </c>
      <c r="D234" s="3" t="s">
        <v>25</v>
      </c>
      <c r="E234" s="4" t="s">
        <v>453</v>
      </c>
      <c r="F234" s="3" t="s">
        <v>18</v>
      </c>
      <c r="G234" s="3" t="s">
        <v>19</v>
      </c>
      <c r="H234" s="3" t="s">
        <v>15</v>
      </c>
      <c r="I234" s="3" t="s">
        <v>20</v>
      </c>
      <c r="J234" s="3" t="s">
        <v>21</v>
      </c>
      <c r="K234" s="3" t="s">
        <v>346</v>
      </c>
      <c r="L234" s="5"/>
      <c r="M234" s="3" t="s">
        <v>427</v>
      </c>
      <c r="N234" s="3" t="s">
        <v>24</v>
      </c>
    </row>
    <row r="235" customFormat="false" ht="15" hidden="false" customHeight="true" outlineLevel="0" collapsed="false">
      <c r="A235" s="3" t="s">
        <v>454</v>
      </c>
      <c r="B235" s="3" t="s">
        <v>344</v>
      </c>
      <c r="C235" s="3" t="n">
        <v>2000</v>
      </c>
      <c r="D235" s="3" t="s">
        <v>455</v>
      </c>
      <c r="E235" s="4" t="s">
        <v>456</v>
      </c>
      <c r="F235" s="3" t="s">
        <v>29</v>
      </c>
      <c r="G235" s="3" t="s">
        <v>19</v>
      </c>
      <c r="H235" s="3" t="s">
        <v>37</v>
      </c>
      <c r="I235" s="3"/>
      <c r="J235" s="3"/>
      <c r="K235" s="3" t="s">
        <v>346</v>
      </c>
      <c r="L235" s="5"/>
      <c r="M235" s="3" t="s">
        <v>457</v>
      </c>
      <c r="N235" s="3" t="s">
        <v>24</v>
      </c>
    </row>
    <row r="236" customFormat="false" ht="15" hidden="false" customHeight="true" outlineLevel="0" collapsed="false">
      <c r="A236" s="3" t="s">
        <v>454</v>
      </c>
      <c r="B236" s="3" t="s">
        <v>344</v>
      </c>
      <c r="C236" s="3" t="n">
        <v>2001</v>
      </c>
      <c r="D236" s="3" t="s">
        <v>458</v>
      </c>
      <c r="E236" s="4" t="s">
        <v>459</v>
      </c>
      <c r="F236" s="3" t="s">
        <v>29</v>
      </c>
      <c r="G236" s="3" t="s">
        <v>19</v>
      </c>
      <c r="H236" s="3" t="s">
        <v>37</v>
      </c>
      <c r="I236" s="3"/>
      <c r="J236" s="3"/>
      <c r="K236" s="3" t="s">
        <v>346</v>
      </c>
      <c r="L236" s="5"/>
      <c r="M236" s="3" t="s">
        <v>457</v>
      </c>
      <c r="N236" s="3" t="s">
        <v>24</v>
      </c>
    </row>
    <row r="237" customFormat="false" ht="15" hidden="false" customHeight="true" outlineLevel="0" collapsed="false">
      <c r="A237" s="3" t="s">
        <v>454</v>
      </c>
      <c r="B237" s="3" t="s">
        <v>344</v>
      </c>
      <c r="C237" s="3" t="n">
        <v>2002</v>
      </c>
      <c r="D237" s="3" t="s">
        <v>136</v>
      </c>
      <c r="E237" s="4" t="s">
        <v>460</v>
      </c>
      <c r="F237" s="3" t="s">
        <v>29</v>
      </c>
      <c r="G237" s="3" t="s">
        <v>19</v>
      </c>
      <c r="H237" s="3" t="s">
        <v>15</v>
      </c>
      <c r="I237" s="3"/>
      <c r="J237" s="3"/>
      <c r="K237" s="3" t="s">
        <v>346</v>
      </c>
      <c r="L237" s="5"/>
      <c r="M237" s="3" t="s">
        <v>457</v>
      </c>
      <c r="N237" s="3" t="s">
        <v>24</v>
      </c>
    </row>
    <row r="238" customFormat="false" ht="23.25" hidden="false" customHeight="true" outlineLevel="0" collapsed="false">
      <c r="A238" s="3" t="s">
        <v>454</v>
      </c>
      <c r="B238" s="3" t="s">
        <v>344</v>
      </c>
      <c r="C238" s="3" t="n">
        <v>2003</v>
      </c>
      <c r="D238" s="3" t="s">
        <v>461</v>
      </c>
      <c r="E238" s="4" t="s">
        <v>462</v>
      </c>
      <c r="F238" s="3" t="s">
        <v>18</v>
      </c>
      <c r="G238" s="3" t="s">
        <v>19</v>
      </c>
      <c r="H238" s="3" t="s">
        <v>15</v>
      </c>
      <c r="I238" s="3" t="s">
        <v>20</v>
      </c>
      <c r="J238" s="3" t="s">
        <v>21</v>
      </c>
      <c r="K238" s="3" t="s">
        <v>346</v>
      </c>
      <c r="L238" s="5"/>
      <c r="M238" s="3" t="s">
        <v>457</v>
      </c>
      <c r="N238" s="3" t="s">
        <v>24</v>
      </c>
    </row>
    <row r="239" customFormat="false" ht="15" hidden="false" customHeight="true" outlineLevel="0" collapsed="false">
      <c r="A239" s="3" t="s">
        <v>454</v>
      </c>
      <c r="B239" s="3" t="s">
        <v>344</v>
      </c>
      <c r="C239" s="3" t="n">
        <v>2004</v>
      </c>
      <c r="D239" s="3" t="s">
        <v>169</v>
      </c>
      <c r="E239" s="4" t="s">
        <v>463</v>
      </c>
      <c r="F239" s="3" t="s">
        <v>29</v>
      </c>
      <c r="G239" s="3" t="s">
        <v>19</v>
      </c>
      <c r="H239" s="3" t="s">
        <v>34</v>
      </c>
      <c r="I239" s="3"/>
      <c r="J239" s="3"/>
      <c r="K239" s="3" t="s">
        <v>346</v>
      </c>
      <c r="L239" s="5"/>
      <c r="M239" s="3" t="s">
        <v>457</v>
      </c>
      <c r="N239" s="3" t="s">
        <v>24</v>
      </c>
    </row>
    <row r="240" customFormat="false" ht="15" hidden="false" customHeight="true" outlineLevel="0" collapsed="false">
      <c r="A240" s="3" t="s">
        <v>454</v>
      </c>
      <c r="B240" s="3" t="s">
        <v>344</v>
      </c>
      <c r="C240" s="3" t="n">
        <v>2005</v>
      </c>
      <c r="D240" s="3" t="s">
        <v>464</v>
      </c>
      <c r="E240" s="4" t="s">
        <v>465</v>
      </c>
      <c r="F240" s="3" t="s">
        <v>18</v>
      </c>
      <c r="G240" s="3" t="s">
        <v>19</v>
      </c>
      <c r="H240" s="3" t="s">
        <v>34</v>
      </c>
      <c r="I240" s="3" t="s">
        <v>20</v>
      </c>
      <c r="J240" s="3" t="s">
        <v>21</v>
      </c>
      <c r="K240" s="3" t="s">
        <v>346</v>
      </c>
      <c r="L240" s="5"/>
      <c r="M240" s="3" t="s">
        <v>457</v>
      </c>
      <c r="N240" s="3" t="s">
        <v>24</v>
      </c>
    </row>
    <row r="241" customFormat="false" ht="15" hidden="false" customHeight="true" outlineLevel="0" collapsed="false">
      <c r="A241" s="3" t="s">
        <v>454</v>
      </c>
      <c r="B241" s="3" t="s">
        <v>344</v>
      </c>
      <c r="C241" s="3" t="n">
        <v>2006</v>
      </c>
      <c r="D241" s="3" t="s">
        <v>25</v>
      </c>
      <c r="E241" s="4" t="s">
        <v>466</v>
      </c>
      <c r="F241" s="3" t="s">
        <v>18</v>
      </c>
      <c r="G241" s="3" t="s">
        <v>19</v>
      </c>
      <c r="H241" s="3" t="s">
        <v>15</v>
      </c>
      <c r="I241" s="3" t="s">
        <v>20</v>
      </c>
      <c r="J241" s="3" t="s">
        <v>21</v>
      </c>
      <c r="K241" s="3" t="s">
        <v>346</v>
      </c>
      <c r="L241" s="5"/>
      <c r="M241" s="3" t="s">
        <v>457</v>
      </c>
      <c r="N241" s="3" t="s">
        <v>24</v>
      </c>
    </row>
    <row r="242" customFormat="false" ht="15" hidden="false" customHeight="true" outlineLevel="0" collapsed="false">
      <c r="A242" s="3" t="s">
        <v>454</v>
      </c>
      <c r="B242" s="3" t="s">
        <v>344</v>
      </c>
      <c r="C242" s="3" t="n">
        <v>2007</v>
      </c>
      <c r="D242" s="3" t="s">
        <v>54</v>
      </c>
      <c r="E242" s="4" t="s">
        <v>467</v>
      </c>
      <c r="F242" s="3" t="s">
        <v>29</v>
      </c>
      <c r="G242" s="3" t="s">
        <v>19</v>
      </c>
      <c r="H242" s="3" t="s">
        <v>15</v>
      </c>
      <c r="I242" s="3"/>
      <c r="J242" s="3"/>
      <c r="K242" s="3" t="s">
        <v>346</v>
      </c>
      <c r="L242" s="5" t="s">
        <v>56</v>
      </c>
      <c r="M242" s="3" t="s">
        <v>457</v>
      </c>
      <c r="N242" s="3" t="s">
        <v>24</v>
      </c>
    </row>
    <row r="243" customFormat="false" ht="15" hidden="false" customHeight="true" outlineLevel="0" collapsed="false">
      <c r="A243" s="3" t="s">
        <v>454</v>
      </c>
      <c r="B243" s="3" t="s">
        <v>344</v>
      </c>
      <c r="C243" s="3" t="n">
        <v>2008</v>
      </c>
      <c r="D243" s="3" t="s">
        <v>360</v>
      </c>
      <c r="E243" s="4" t="s">
        <v>361</v>
      </c>
      <c r="F243" s="3" t="s">
        <v>29</v>
      </c>
      <c r="G243" s="3" t="s">
        <v>19</v>
      </c>
      <c r="H243" s="3" t="s">
        <v>15</v>
      </c>
      <c r="I243" s="3"/>
      <c r="J243" s="3"/>
      <c r="K243" s="3" t="s">
        <v>346</v>
      </c>
      <c r="L243" s="5"/>
      <c r="M243" s="3" t="s">
        <v>457</v>
      </c>
      <c r="N243" s="3" t="s">
        <v>24</v>
      </c>
    </row>
    <row r="244" customFormat="false" ht="15" hidden="false" customHeight="true" outlineLevel="0" collapsed="false">
      <c r="A244" s="3" t="s">
        <v>454</v>
      </c>
      <c r="B244" s="3" t="s">
        <v>344</v>
      </c>
      <c r="C244" s="3" t="n">
        <v>2009</v>
      </c>
      <c r="D244" s="3" t="s">
        <v>307</v>
      </c>
      <c r="E244" s="4" t="s">
        <v>468</v>
      </c>
      <c r="F244" s="3" t="s">
        <v>29</v>
      </c>
      <c r="G244" s="3" t="s">
        <v>19</v>
      </c>
      <c r="H244" s="3" t="s">
        <v>34</v>
      </c>
      <c r="I244" s="3"/>
      <c r="J244" s="3"/>
      <c r="K244" s="3" t="s">
        <v>346</v>
      </c>
      <c r="L244" s="5"/>
      <c r="M244" s="3" t="s">
        <v>457</v>
      </c>
      <c r="N244" s="3" t="s">
        <v>24</v>
      </c>
    </row>
    <row r="245" customFormat="false" ht="15" hidden="false" customHeight="true" outlineLevel="0" collapsed="false">
      <c r="A245" s="3" t="s">
        <v>454</v>
      </c>
      <c r="B245" s="3" t="s">
        <v>344</v>
      </c>
      <c r="C245" s="3" t="n">
        <v>2010</v>
      </c>
      <c r="D245" s="3" t="s">
        <v>469</v>
      </c>
      <c r="E245" s="4" t="s">
        <v>470</v>
      </c>
      <c r="F245" s="3" t="s">
        <v>29</v>
      </c>
      <c r="G245" s="3" t="s">
        <v>19</v>
      </c>
      <c r="H245" s="3" t="s">
        <v>15</v>
      </c>
      <c r="I245" s="3"/>
      <c r="J245" s="3"/>
      <c r="K245" s="3" t="s">
        <v>346</v>
      </c>
      <c r="L245" s="5"/>
      <c r="M245" s="3" t="s">
        <v>457</v>
      </c>
      <c r="N245" s="3" t="s">
        <v>24</v>
      </c>
    </row>
    <row r="246" customFormat="false" ht="15" hidden="false" customHeight="true" outlineLevel="0" collapsed="false">
      <c r="A246" s="3" t="s">
        <v>454</v>
      </c>
      <c r="B246" s="3" t="s">
        <v>344</v>
      </c>
      <c r="C246" s="3" t="n">
        <v>2011</v>
      </c>
      <c r="D246" s="3" t="s">
        <v>471</v>
      </c>
      <c r="E246" s="4" t="s">
        <v>472</v>
      </c>
      <c r="F246" s="3" t="s">
        <v>29</v>
      </c>
      <c r="G246" s="3" t="s">
        <v>19</v>
      </c>
      <c r="H246" s="3" t="s">
        <v>34</v>
      </c>
      <c r="I246" s="3"/>
      <c r="J246" s="3"/>
      <c r="K246" s="3" t="s">
        <v>346</v>
      </c>
      <c r="L246" s="5"/>
      <c r="M246" s="3" t="s">
        <v>457</v>
      </c>
      <c r="N246" s="3" t="s">
        <v>24</v>
      </c>
    </row>
    <row r="247" customFormat="false" ht="15" hidden="false" customHeight="true" outlineLevel="0" collapsed="false">
      <c r="A247" s="3" t="s">
        <v>454</v>
      </c>
      <c r="B247" s="3" t="s">
        <v>344</v>
      </c>
      <c r="C247" s="3" t="n">
        <v>2012</v>
      </c>
      <c r="D247" s="3" t="s">
        <v>50</v>
      </c>
      <c r="E247" s="4" t="s">
        <v>473</v>
      </c>
      <c r="F247" s="3" t="s">
        <v>29</v>
      </c>
      <c r="G247" s="3" t="s">
        <v>19</v>
      </c>
      <c r="H247" s="3" t="s">
        <v>15</v>
      </c>
      <c r="I247" s="3"/>
      <c r="J247" s="3"/>
      <c r="K247" s="3" t="s">
        <v>346</v>
      </c>
      <c r="L247" s="5"/>
      <c r="M247" s="3" t="s">
        <v>457</v>
      </c>
      <c r="N247" s="3" t="s">
        <v>24</v>
      </c>
    </row>
    <row r="248" customFormat="false" ht="15" hidden="false" customHeight="true" outlineLevel="0" collapsed="false">
      <c r="A248" s="3" t="s">
        <v>454</v>
      </c>
      <c r="B248" s="3" t="s">
        <v>344</v>
      </c>
      <c r="C248" s="3" t="n">
        <v>2013</v>
      </c>
      <c r="D248" s="3" t="s">
        <v>40</v>
      </c>
      <c r="E248" s="4" t="s">
        <v>215</v>
      </c>
      <c r="F248" s="3" t="s">
        <v>29</v>
      </c>
      <c r="G248" s="3" t="s">
        <v>19</v>
      </c>
      <c r="H248" s="3" t="s">
        <v>15</v>
      </c>
      <c r="I248" s="3"/>
      <c r="J248" s="3"/>
      <c r="K248" s="3" t="s">
        <v>346</v>
      </c>
      <c r="L248" s="5"/>
      <c r="M248" s="3" t="s">
        <v>457</v>
      </c>
      <c r="N248" s="3" t="s">
        <v>24</v>
      </c>
    </row>
    <row r="249" customFormat="false" ht="15" hidden="false" customHeight="true" outlineLevel="0" collapsed="false">
      <c r="A249" s="3" t="s">
        <v>454</v>
      </c>
      <c r="B249" s="3" t="s">
        <v>344</v>
      </c>
      <c r="C249" s="3" t="n">
        <v>2014</v>
      </c>
      <c r="D249" s="3" t="s">
        <v>474</v>
      </c>
      <c r="E249" s="4" t="s">
        <v>475</v>
      </c>
      <c r="F249" s="3" t="s">
        <v>29</v>
      </c>
      <c r="G249" s="3" t="s">
        <v>19</v>
      </c>
      <c r="H249" s="3" t="s">
        <v>15</v>
      </c>
      <c r="I249" s="3"/>
      <c r="J249" s="3"/>
      <c r="K249" s="3" t="s">
        <v>346</v>
      </c>
      <c r="L249" s="5"/>
      <c r="M249" s="3" t="s">
        <v>457</v>
      </c>
      <c r="N249" s="3" t="s">
        <v>24</v>
      </c>
    </row>
    <row r="250" customFormat="false" ht="15" hidden="false" customHeight="true" outlineLevel="0" collapsed="false">
      <c r="A250" s="3" t="s">
        <v>454</v>
      </c>
      <c r="B250" s="3" t="s">
        <v>344</v>
      </c>
      <c r="C250" s="3" t="n">
        <v>2015</v>
      </c>
      <c r="D250" s="3" t="s">
        <v>52</v>
      </c>
      <c r="E250" s="4" t="s">
        <v>53</v>
      </c>
      <c r="F250" s="3" t="s">
        <v>29</v>
      </c>
      <c r="G250" s="3" t="s">
        <v>19</v>
      </c>
      <c r="H250" s="3" t="s">
        <v>15</v>
      </c>
      <c r="I250" s="3"/>
      <c r="J250" s="3"/>
      <c r="K250" s="3" t="s">
        <v>346</v>
      </c>
      <c r="L250" s="5"/>
      <c r="M250" s="3" t="s">
        <v>457</v>
      </c>
      <c r="N250" s="3" t="s">
        <v>24</v>
      </c>
    </row>
    <row r="251" customFormat="false" ht="15" hidden="false" customHeight="true" outlineLevel="0" collapsed="false">
      <c r="A251" s="3" t="s">
        <v>454</v>
      </c>
      <c r="B251" s="3" t="s">
        <v>344</v>
      </c>
      <c r="C251" s="3" t="n">
        <v>2016</v>
      </c>
      <c r="D251" s="3" t="s">
        <v>354</v>
      </c>
      <c r="E251" s="4" t="s">
        <v>476</v>
      </c>
      <c r="F251" s="3" t="s">
        <v>29</v>
      </c>
      <c r="G251" s="3" t="s">
        <v>19</v>
      </c>
      <c r="H251" s="3" t="s">
        <v>15</v>
      </c>
      <c r="I251" s="3"/>
      <c r="J251" s="3"/>
      <c r="K251" s="3" t="s">
        <v>346</v>
      </c>
      <c r="L251" s="5"/>
      <c r="M251" s="3" t="s">
        <v>457</v>
      </c>
      <c r="N251" s="3" t="s">
        <v>24</v>
      </c>
    </row>
    <row r="252" customFormat="false" ht="15" hidden="false" customHeight="true" outlineLevel="0" collapsed="false">
      <c r="A252" s="3" t="s">
        <v>454</v>
      </c>
      <c r="B252" s="3" t="s">
        <v>344</v>
      </c>
      <c r="C252" s="3" t="n">
        <v>2017</v>
      </c>
      <c r="D252" s="3" t="s">
        <v>352</v>
      </c>
      <c r="E252" s="4" t="s">
        <v>372</v>
      </c>
      <c r="F252" s="3" t="s">
        <v>29</v>
      </c>
      <c r="G252" s="3" t="s">
        <v>19</v>
      </c>
      <c r="H252" s="3" t="s">
        <v>15</v>
      </c>
      <c r="I252" s="3"/>
      <c r="J252" s="3"/>
      <c r="K252" s="3" t="s">
        <v>346</v>
      </c>
      <c r="L252" s="5"/>
      <c r="M252" s="3" t="s">
        <v>457</v>
      </c>
      <c r="N252" s="3" t="s">
        <v>24</v>
      </c>
    </row>
    <row r="253" customFormat="false" ht="15" hidden="false" customHeight="true" outlineLevel="0" collapsed="false">
      <c r="A253" s="3" t="s">
        <v>454</v>
      </c>
      <c r="B253" s="3" t="s">
        <v>344</v>
      </c>
      <c r="C253" s="3" t="n">
        <v>2018</v>
      </c>
      <c r="D253" s="3" t="s">
        <v>449</v>
      </c>
      <c r="E253" s="4" t="s">
        <v>477</v>
      </c>
      <c r="F253" s="3" t="s">
        <v>18</v>
      </c>
      <c r="G253" s="3" t="s">
        <v>19</v>
      </c>
      <c r="H253" s="3" t="s">
        <v>34</v>
      </c>
      <c r="I253" s="3" t="s">
        <v>20</v>
      </c>
      <c r="J253" s="3" t="s">
        <v>21</v>
      </c>
      <c r="K253" s="3" t="s">
        <v>346</v>
      </c>
      <c r="L253" s="5"/>
      <c r="M253" s="3" t="s">
        <v>457</v>
      </c>
      <c r="N253" s="3" t="s">
        <v>24</v>
      </c>
    </row>
    <row r="254" customFormat="false" ht="15" hidden="false" customHeight="true" outlineLevel="0" collapsed="false">
      <c r="A254" s="3" t="s">
        <v>454</v>
      </c>
      <c r="B254" s="3" t="s">
        <v>344</v>
      </c>
      <c r="C254" s="3" t="n">
        <v>2019</v>
      </c>
      <c r="D254" s="3" t="s">
        <v>82</v>
      </c>
      <c r="E254" s="4" t="s">
        <v>223</v>
      </c>
      <c r="F254" s="3" t="s">
        <v>29</v>
      </c>
      <c r="G254" s="3" t="s">
        <v>19</v>
      </c>
      <c r="H254" s="3" t="s">
        <v>15</v>
      </c>
      <c r="I254" s="3"/>
      <c r="J254" s="3"/>
      <c r="K254" s="3" t="s">
        <v>346</v>
      </c>
      <c r="L254" s="5"/>
      <c r="M254" s="3" t="s">
        <v>457</v>
      </c>
      <c r="N254" s="3" t="s">
        <v>24</v>
      </c>
    </row>
    <row r="255" customFormat="false" ht="15" hidden="false" customHeight="true" outlineLevel="0" collapsed="false">
      <c r="A255" s="3" t="s">
        <v>454</v>
      </c>
      <c r="B255" s="3" t="s">
        <v>344</v>
      </c>
      <c r="C255" s="3" t="n">
        <v>2020</v>
      </c>
      <c r="D255" s="3" t="s">
        <v>478</v>
      </c>
      <c r="E255" s="4" t="s">
        <v>479</v>
      </c>
      <c r="F255" s="3" t="s">
        <v>18</v>
      </c>
      <c r="G255" s="3" t="s">
        <v>19</v>
      </c>
      <c r="H255" s="3" t="s">
        <v>15</v>
      </c>
      <c r="I255" s="3" t="s">
        <v>61</v>
      </c>
      <c r="J255" s="3" t="s">
        <v>62</v>
      </c>
      <c r="K255" s="3" t="s">
        <v>346</v>
      </c>
      <c r="L255" s="5"/>
      <c r="M255" s="3" t="s">
        <v>457</v>
      </c>
      <c r="N255" s="3" t="s">
        <v>24</v>
      </c>
    </row>
    <row r="256" customFormat="false" ht="15" hidden="false" customHeight="true" outlineLevel="0" collapsed="false">
      <c r="A256" s="3" t="s">
        <v>454</v>
      </c>
      <c r="B256" s="3" t="s">
        <v>344</v>
      </c>
      <c r="C256" s="3" t="n">
        <v>2021</v>
      </c>
      <c r="D256" s="3" t="s">
        <v>77</v>
      </c>
      <c r="E256" s="4" t="s">
        <v>480</v>
      </c>
      <c r="F256" s="3" t="s">
        <v>18</v>
      </c>
      <c r="G256" s="3" t="s">
        <v>19</v>
      </c>
      <c r="H256" s="3" t="s">
        <v>15</v>
      </c>
      <c r="I256" s="3" t="s">
        <v>61</v>
      </c>
      <c r="J256" s="3" t="s">
        <v>62</v>
      </c>
      <c r="K256" s="3" t="s">
        <v>346</v>
      </c>
      <c r="L256" s="5"/>
      <c r="M256" s="3" t="s">
        <v>457</v>
      </c>
      <c r="N256" s="3" t="s">
        <v>24</v>
      </c>
    </row>
    <row r="257" customFormat="false" ht="15" hidden="false" customHeight="true" outlineLevel="0" collapsed="false">
      <c r="A257" s="3" t="s">
        <v>454</v>
      </c>
      <c r="B257" s="3" t="s">
        <v>344</v>
      </c>
      <c r="C257" s="3" t="n">
        <v>2022</v>
      </c>
      <c r="D257" s="3" t="s">
        <v>25</v>
      </c>
      <c r="E257" s="4" t="s">
        <v>180</v>
      </c>
      <c r="F257" s="3" t="s">
        <v>18</v>
      </c>
      <c r="G257" s="3" t="s">
        <v>19</v>
      </c>
      <c r="H257" s="3" t="s">
        <v>15</v>
      </c>
      <c r="I257" s="3" t="s">
        <v>20</v>
      </c>
      <c r="J257" s="3" t="s">
        <v>21</v>
      </c>
      <c r="K257" s="3" t="s">
        <v>346</v>
      </c>
      <c r="L257" s="5"/>
      <c r="M257" s="3" t="s">
        <v>457</v>
      </c>
      <c r="N257" s="3" t="s">
        <v>24</v>
      </c>
    </row>
    <row r="258" customFormat="false" ht="15" hidden="false" customHeight="true" outlineLevel="0" collapsed="false">
      <c r="A258" s="3" t="s">
        <v>454</v>
      </c>
      <c r="B258" s="3" t="s">
        <v>344</v>
      </c>
      <c r="C258" s="3" t="n">
        <v>2023</v>
      </c>
      <c r="D258" s="3" t="s">
        <v>46</v>
      </c>
      <c r="E258" s="4" t="s">
        <v>481</v>
      </c>
      <c r="F258" s="3" t="s">
        <v>18</v>
      </c>
      <c r="G258" s="3" t="s">
        <v>19</v>
      </c>
      <c r="H258" s="3" t="s">
        <v>15</v>
      </c>
      <c r="I258" s="3" t="s">
        <v>20</v>
      </c>
      <c r="J258" s="3" t="s">
        <v>21</v>
      </c>
      <c r="K258" s="3" t="s">
        <v>346</v>
      </c>
      <c r="L258" s="5"/>
      <c r="M258" s="3" t="s">
        <v>457</v>
      </c>
      <c r="N258" s="3" t="s">
        <v>24</v>
      </c>
    </row>
    <row r="259" customFormat="false" ht="15" hidden="false" customHeight="true" outlineLevel="0" collapsed="false">
      <c r="A259" s="3" t="s">
        <v>454</v>
      </c>
      <c r="B259" s="3" t="s">
        <v>344</v>
      </c>
      <c r="C259" s="3" t="n">
        <v>2024</v>
      </c>
      <c r="D259" s="3" t="s">
        <v>205</v>
      </c>
      <c r="E259" s="4" t="s">
        <v>482</v>
      </c>
      <c r="F259" s="3" t="s">
        <v>18</v>
      </c>
      <c r="G259" s="3" t="s">
        <v>19</v>
      </c>
      <c r="H259" s="3" t="s">
        <v>37</v>
      </c>
      <c r="I259" s="3" t="s">
        <v>61</v>
      </c>
      <c r="J259" s="3" t="s">
        <v>62</v>
      </c>
      <c r="K259" s="3" t="s">
        <v>346</v>
      </c>
      <c r="L259" s="5"/>
      <c r="M259" s="3" t="s">
        <v>457</v>
      </c>
      <c r="N259" s="3" t="s">
        <v>24</v>
      </c>
    </row>
    <row r="260" customFormat="false" ht="15" hidden="false" customHeight="true" outlineLevel="0" collapsed="false">
      <c r="A260" s="3" t="s">
        <v>454</v>
      </c>
      <c r="B260" s="3" t="s">
        <v>344</v>
      </c>
      <c r="C260" s="3" t="n">
        <v>2025</v>
      </c>
      <c r="D260" s="3" t="s">
        <v>483</v>
      </c>
      <c r="E260" s="4" t="s">
        <v>484</v>
      </c>
      <c r="F260" s="3" t="s">
        <v>29</v>
      </c>
      <c r="G260" s="3" t="s">
        <v>19</v>
      </c>
      <c r="H260" s="3" t="s">
        <v>37</v>
      </c>
      <c r="I260" s="3"/>
      <c r="J260" s="3"/>
      <c r="K260" s="3" t="s">
        <v>346</v>
      </c>
      <c r="L260" s="5"/>
      <c r="M260" s="3" t="s">
        <v>457</v>
      </c>
      <c r="N260" s="3" t="s">
        <v>24</v>
      </c>
    </row>
    <row r="261" customFormat="false" ht="15" hidden="false" customHeight="true" outlineLevel="0" collapsed="false">
      <c r="A261" s="3" t="s">
        <v>485</v>
      </c>
      <c r="B261" s="3" t="s">
        <v>34</v>
      </c>
      <c r="C261" s="3" t="n">
        <v>2005</v>
      </c>
      <c r="D261" s="3" t="s">
        <v>486</v>
      </c>
      <c r="E261" s="4" t="s">
        <v>487</v>
      </c>
      <c r="F261" s="3" t="s">
        <v>29</v>
      </c>
      <c r="G261" s="3" t="s">
        <v>19</v>
      </c>
      <c r="H261" s="3" t="s">
        <v>34</v>
      </c>
      <c r="I261" s="3"/>
      <c r="J261" s="3"/>
      <c r="K261" s="3" t="s">
        <v>22</v>
      </c>
      <c r="L261" s="5"/>
      <c r="M261" s="3" t="s">
        <v>488</v>
      </c>
      <c r="N261" s="3" t="s">
        <v>24</v>
      </c>
    </row>
    <row r="262" customFormat="false" ht="15" hidden="false" customHeight="true" outlineLevel="0" collapsed="false">
      <c r="A262" s="3" t="s">
        <v>485</v>
      </c>
      <c r="B262" s="3" t="s">
        <v>34</v>
      </c>
      <c r="C262" s="3" t="n">
        <v>2006</v>
      </c>
      <c r="D262" s="3" t="s">
        <v>489</v>
      </c>
      <c r="E262" s="4" t="s">
        <v>490</v>
      </c>
      <c r="F262" s="3" t="s">
        <v>29</v>
      </c>
      <c r="G262" s="3" t="s">
        <v>19</v>
      </c>
      <c r="H262" s="3" t="s">
        <v>15</v>
      </c>
      <c r="I262" s="3"/>
      <c r="J262" s="3"/>
      <c r="K262" s="3" t="s">
        <v>22</v>
      </c>
      <c r="L262" s="5"/>
      <c r="M262" s="3" t="s">
        <v>488</v>
      </c>
      <c r="N262" s="3" t="s">
        <v>24</v>
      </c>
    </row>
    <row r="263" customFormat="false" ht="15" hidden="false" customHeight="true" outlineLevel="0" collapsed="false">
      <c r="A263" s="3" t="s">
        <v>485</v>
      </c>
      <c r="B263" s="3" t="s">
        <v>34</v>
      </c>
      <c r="C263" s="3" t="n">
        <v>2007</v>
      </c>
      <c r="D263" s="3" t="s">
        <v>255</v>
      </c>
      <c r="E263" s="4" t="s">
        <v>491</v>
      </c>
      <c r="F263" s="3" t="s">
        <v>29</v>
      </c>
      <c r="G263" s="3" t="s">
        <v>19</v>
      </c>
      <c r="H263" s="3" t="s">
        <v>15</v>
      </c>
      <c r="I263" s="3"/>
      <c r="J263" s="3"/>
      <c r="K263" s="3" t="s">
        <v>22</v>
      </c>
      <c r="L263" s="5"/>
      <c r="M263" s="3" t="s">
        <v>488</v>
      </c>
      <c r="N263" s="3" t="s">
        <v>24</v>
      </c>
    </row>
    <row r="264" customFormat="false" ht="15" hidden="false" customHeight="true" outlineLevel="0" collapsed="false">
      <c r="A264" s="3" t="s">
        <v>485</v>
      </c>
      <c r="B264" s="3" t="s">
        <v>34</v>
      </c>
      <c r="C264" s="3" t="n">
        <v>2008</v>
      </c>
      <c r="D264" s="3" t="s">
        <v>492</v>
      </c>
      <c r="E264" s="4" t="s">
        <v>493</v>
      </c>
      <c r="F264" s="3" t="s">
        <v>29</v>
      </c>
      <c r="G264" s="3" t="s">
        <v>19</v>
      </c>
      <c r="H264" s="3" t="s">
        <v>34</v>
      </c>
      <c r="I264" s="3"/>
      <c r="J264" s="3"/>
      <c r="K264" s="3" t="s">
        <v>22</v>
      </c>
      <c r="L264" s="5"/>
      <c r="M264" s="3" t="s">
        <v>488</v>
      </c>
      <c r="N264" s="3" t="s">
        <v>24</v>
      </c>
    </row>
    <row r="265" customFormat="false" ht="15" hidden="false" customHeight="true" outlineLevel="0" collapsed="false">
      <c r="A265" s="3" t="s">
        <v>485</v>
      </c>
      <c r="B265" s="3" t="s">
        <v>34</v>
      </c>
      <c r="C265" s="3" t="n">
        <v>2009</v>
      </c>
      <c r="D265" s="3" t="s">
        <v>293</v>
      </c>
      <c r="E265" s="4" t="s">
        <v>494</v>
      </c>
      <c r="F265" s="3" t="s">
        <v>29</v>
      </c>
      <c r="G265" s="3" t="s">
        <v>19</v>
      </c>
      <c r="H265" s="3" t="s">
        <v>15</v>
      </c>
      <c r="I265" s="3"/>
      <c r="J265" s="3"/>
      <c r="K265" s="3" t="s">
        <v>22</v>
      </c>
      <c r="L265" s="5"/>
      <c r="M265" s="3" t="s">
        <v>488</v>
      </c>
      <c r="N265" s="3" t="s">
        <v>24</v>
      </c>
    </row>
    <row r="266" customFormat="false" ht="15" hidden="false" customHeight="true" outlineLevel="0" collapsed="false">
      <c r="A266" s="3" t="s">
        <v>485</v>
      </c>
      <c r="B266" s="3" t="s">
        <v>34</v>
      </c>
      <c r="C266" s="3" t="n">
        <v>2010</v>
      </c>
      <c r="D266" s="3" t="s">
        <v>495</v>
      </c>
      <c r="E266" s="4" t="s">
        <v>496</v>
      </c>
      <c r="F266" s="3" t="s">
        <v>29</v>
      </c>
      <c r="G266" s="3" t="s">
        <v>19</v>
      </c>
      <c r="H266" s="3" t="s">
        <v>15</v>
      </c>
      <c r="I266" s="3"/>
      <c r="J266" s="3"/>
      <c r="K266" s="3" t="s">
        <v>22</v>
      </c>
      <c r="L266" s="5"/>
      <c r="M266" s="3" t="s">
        <v>488</v>
      </c>
      <c r="N266" s="3" t="s">
        <v>24</v>
      </c>
    </row>
    <row r="267" customFormat="false" ht="15" hidden="false" customHeight="true" outlineLevel="0" collapsed="false">
      <c r="A267" s="3" t="s">
        <v>485</v>
      </c>
      <c r="B267" s="3" t="s">
        <v>34</v>
      </c>
      <c r="C267" s="3" t="n">
        <v>2011</v>
      </c>
      <c r="D267" s="3" t="s">
        <v>298</v>
      </c>
      <c r="E267" s="4" t="s">
        <v>497</v>
      </c>
      <c r="F267" s="3" t="s">
        <v>29</v>
      </c>
      <c r="G267" s="3" t="s">
        <v>19</v>
      </c>
      <c r="H267" s="3" t="s">
        <v>34</v>
      </c>
      <c r="I267" s="3"/>
      <c r="J267" s="3"/>
      <c r="K267" s="3" t="s">
        <v>22</v>
      </c>
      <c r="L267" s="5"/>
      <c r="M267" s="3" t="s">
        <v>488</v>
      </c>
      <c r="N267" s="3" t="s">
        <v>24</v>
      </c>
    </row>
    <row r="268" customFormat="false" ht="15" hidden="false" customHeight="true" outlineLevel="0" collapsed="false">
      <c r="A268" s="3" t="s">
        <v>485</v>
      </c>
      <c r="B268" s="3" t="s">
        <v>34</v>
      </c>
      <c r="C268" s="3" t="n">
        <v>2012</v>
      </c>
      <c r="D268" s="3"/>
      <c r="E268" s="4"/>
      <c r="F268" s="3"/>
      <c r="G268" s="3" t="s">
        <v>284</v>
      </c>
      <c r="H268" s="3"/>
      <c r="I268" s="3"/>
      <c r="J268" s="3"/>
      <c r="K268" s="3" t="s">
        <v>22</v>
      </c>
      <c r="L268" s="5" t="s">
        <v>498</v>
      </c>
      <c r="M268" s="3" t="s">
        <v>488</v>
      </c>
      <c r="N268" s="3" t="s">
        <v>24</v>
      </c>
    </row>
    <row r="269" customFormat="false" ht="15" hidden="false" customHeight="true" outlineLevel="0" collapsed="false">
      <c r="A269" s="3" t="s">
        <v>485</v>
      </c>
      <c r="B269" s="3" t="s">
        <v>34</v>
      </c>
      <c r="C269" s="3" t="n">
        <v>2013</v>
      </c>
      <c r="D269" s="3"/>
      <c r="E269" s="4"/>
      <c r="F269" s="3"/>
      <c r="G269" s="3" t="s">
        <v>284</v>
      </c>
      <c r="H269" s="3"/>
      <c r="I269" s="3"/>
      <c r="J269" s="3"/>
      <c r="K269" s="3" t="s">
        <v>22</v>
      </c>
      <c r="L269" s="5" t="s">
        <v>499</v>
      </c>
      <c r="M269" s="3" t="s">
        <v>488</v>
      </c>
      <c r="N269" s="3" t="s">
        <v>24</v>
      </c>
    </row>
    <row r="270" customFormat="false" ht="15" hidden="false" customHeight="true" outlineLevel="0" collapsed="false">
      <c r="A270" s="3" t="s">
        <v>485</v>
      </c>
      <c r="B270" s="3" t="s">
        <v>34</v>
      </c>
      <c r="C270" s="3" t="n">
        <v>2014</v>
      </c>
      <c r="D270" s="3"/>
      <c r="E270" s="4"/>
      <c r="F270" s="3"/>
      <c r="G270" s="3" t="s">
        <v>284</v>
      </c>
      <c r="H270" s="3"/>
      <c r="I270" s="3"/>
      <c r="J270" s="3"/>
      <c r="K270" s="3" t="s">
        <v>22</v>
      </c>
      <c r="L270" s="5" t="s">
        <v>499</v>
      </c>
      <c r="M270" s="3" t="s">
        <v>488</v>
      </c>
      <c r="N270" s="3" t="s">
        <v>24</v>
      </c>
    </row>
    <row r="271" customFormat="false" ht="15" hidden="false" customHeight="true" outlineLevel="0" collapsed="false">
      <c r="A271" s="3" t="s">
        <v>485</v>
      </c>
      <c r="B271" s="3" t="s">
        <v>34</v>
      </c>
      <c r="C271" s="3" t="n">
        <v>2015</v>
      </c>
      <c r="D271" s="3"/>
      <c r="E271" s="4"/>
      <c r="F271" s="3"/>
      <c r="G271" s="3" t="s">
        <v>284</v>
      </c>
      <c r="H271" s="3"/>
      <c r="I271" s="3"/>
      <c r="J271" s="3"/>
      <c r="K271" s="3" t="s">
        <v>22</v>
      </c>
      <c r="L271" s="5" t="s">
        <v>499</v>
      </c>
      <c r="M271" s="3" t="s">
        <v>488</v>
      </c>
      <c r="N271" s="3" t="s">
        <v>24</v>
      </c>
    </row>
    <row r="272" customFormat="false" ht="15" hidden="false" customHeight="true" outlineLevel="0" collapsed="false">
      <c r="A272" s="3" t="s">
        <v>485</v>
      </c>
      <c r="B272" s="3" t="s">
        <v>34</v>
      </c>
      <c r="C272" s="3" t="n">
        <v>2016</v>
      </c>
      <c r="D272" s="3" t="s">
        <v>112</v>
      </c>
      <c r="E272" s="4" t="s">
        <v>500</v>
      </c>
      <c r="F272" s="3" t="s">
        <v>18</v>
      </c>
      <c r="G272" s="3" t="s">
        <v>19</v>
      </c>
      <c r="H272" s="3" t="s">
        <v>15</v>
      </c>
      <c r="I272" s="3" t="s">
        <v>61</v>
      </c>
      <c r="J272" s="3" t="s">
        <v>62</v>
      </c>
      <c r="K272" s="3" t="s">
        <v>22</v>
      </c>
      <c r="L272" s="5"/>
      <c r="M272" s="3" t="s">
        <v>488</v>
      </c>
      <c r="N272" s="3" t="s">
        <v>24</v>
      </c>
    </row>
    <row r="273" customFormat="false" ht="15" hidden="false" customHeight="true" outlineLevel="0" collapsed="false">
      <c r="A273" s="3" t="s">
        <v>485</v>
      </c>
      <c r="B273" s="3" t="s">
        <v>34</v>
      </c>
      <c r="C273" s="3" t="n">
        <v>2017</v>
      </c>
      <c r="D273" s="3" t="s">
        <v>257</v>
      </c>
      <c r="E273" s="4" t="s">
        <v>501</v>
      </c>
      <c r="F273" s="3" t="s">
        <v>29</v>
      </c>
      <c r="G273" s="3" t="s">
        <v>19</v>
      </c>
      <c r="H273" s="3" t="s">
        <v>37</v>
      </c>
      <c r="I273" s="3"/>
      <c r="J273" s="3"/>
      <c r="K273" s="3" t="s">
        <v>22</v>
      </c>
      <c r="L273" s="5"/>
      <c r="M273" s="3" t="s">
        <v>488</v>
      </c>
      <c r="N273" s="3" t="s">
        <v>24</v>
      </c>
    </row>
    <row r="274" customFormat="false" ht="15" hidden="false" customHeight="true" outlineLevel="0" collapsed="false">
      <c r="A274" s="3" t="s">
        <v>485</v>
      </c>
      <c r="B274" s="3" t="s">
        <v>34</v>
      </c>
      <c r="C274" s="3" t="n">
        <v>2018</v>
      </c>
      <c r="D274" s="3" t="s">
        <v>502</v>
      </c>
      <c r="E274" s="4" t="s">
        <v>503</v>
      </c>
      <c r="F274" s="3" t="s">
        <v>29</v>
      </c>
      <c r="G274" s="3" t="s">
        <v>19</v>
      </c>
      <c r="H274" s="3" t="s">
        <v>34</v>
      </c>
      <c r="I274" s="3"/>
      <c r="J274" s="3"/>
      <c r="K274" s="3" t="s">
        <v>22</v>
      </c>
      <c r="L274" s="5"/>
      <c r="M274" s="3" t="s">
        <v>488</v>
      </c>
      <c r="N274" s="3" t="s">
        <v>24</v>
      </c>
    </row>
    <row r="275" customFormat="false" ht="15" hidden="false" customHeight="true" outlineLevel="0" collapsed="false">
      <c r="A275" s="3" t="s">
        <v>485</v>
      </c>
      <c r="B275" s="3" t="s">
        <v>34</v>
      </c>
      <c r="C275" s="3" t="n">
        <v>2019</v>
      </c>
      <c r="D275" s="3" t="s">
        <v>77</v>
      </c>
      <c r="E275" s="4" t="s">
        <v>480</v>
      </c>
      <c r="F275" s="3" t="s">
        <v>18</v>
      </c>
      <c r="G275" s="3" t="s">
        <v>19</v>
      </c>
      <c r="H275" s="3" t="s">
        <v>15</v>
      </c>
      <c r="I275" s="3" t="s">
        <v>61</v>
      </c>
      <c r="J275" s="3" t="s">
        <v>62</v>
      </c>
      <c r="K275" s="3" t="s">
        <v>22</v>
      </c>
      <c r="L275" s="5"/>
      <c r="M275" s="3" t="s">
        <v>488</v>
      </c>
      <c r="N275" s="3" t="s">
        <v>24</v>
      </c>
    </row>
    <row r="276" customFormat="false" ht="15" hidden="false" customHeight="true" outlineLevel="0" collapsed="false">
      <c r="A276" s="3" t="s">
        <v>485</v>
      </c>
      <c r="B276" s="3" t="s">
        <v>34</v>
      </c>
      <c r="C276" s="3" t="n">
        <v>2020</v>
      </c>
      <c r="D276" s="3" t="s">
        <v>504</v>
      </c>
      <c r="E276" s="4" t="s">
        <v>505</v>
      </c>
      <c r="F276" s="3" t="s">
        <v>29</v>
      </c>
      <c r="G276" s="3" t="s">
        <v>19</v>
      </c>
      <c r="H276" s="3" t="s">
        <v>34</v>
      </c>
      <c r="I276" s="3"/>
      <c r="J276" s="3"/>
      <c r="K276" s="3" t="s">
        <v>22</v>
      </c>
      <c r="L276" s="5"/>
      <c r="M276" s="3" t="s">
        <v>488</v>
      </c>
      <c r="N276" s="3" t="s">
        <v>24</v>
      </c>
    </row>
    <row r="277" customFormat="false" ht="15" hidden="false" customHeight="true" outlineLevel="0" collapsed="false">
      <c r="A277" s="3" t="s">
        <v>485</v>
      </c>
      <c r="B277" s="3" t="s">
        <v>34</v>
      </c>
      <c r="C277" s="3" t="n">
        <v>2021</v>
      </c>
      <c r="D277" s="3" t="s">
        <v>319</v>
      </c>
      <c r="E277" s="4" t="s">
        <v>506</v>
      </c>
      <c r="F277" s="3" t="s">
        <v>29</v>
      </c>
      <c r="G277" s="3" t="s">
        <v>19</v>
      </c>
      <c r="H277" s="3" t="s">
        <v>15</v>
      </c>
      <c r="I277" s="3"/>
      <c r="J277" s="3"/>
      <c r="K277" s="3" t="s">
        <v>22</v>
      </c>
      <c r="L277" s="5"/>
      <c r="M277" s="3" t="s">
        <v>488</v>
      </c>
      <c r="N277" s="3" t="s">
        <v>24</v>
      </c>
    </row>
    <row r="278" customFormat="false" ht="15" hidden="false" customHeight="true" outlineLevel="0" collapsed="false">
      <c r="A278" s="3" t="s">
        <v>485</v>
      </c>
      <c r="B278" s="3" t="s">
        <v>34</v>
      </c>
      <c r="C278" s="3" t="n">
        <v>2022</v>
      </c>
      <c r="D278" s="3" t="s">
        <v>507</v>
      </c>
      <c r="E278" s="4" t="s">
        <v>508</v>
      </c>
      <c r="F278" s="3" t="s">
        <v>18</v>
      </c>
      <c r="G278" s="3" t="s">
        <v>19</v>
      </c>
      <c r="H278" s="3" t="s">
        <v>15</v>
      </c>
      <c r="I278" s="3" t="s">
        <v>20</v>
      </c>
      <c r="J278" s="3" t="s">
        <v>21</v>
      </c>
      <c r="K278" s="3" t="s">
        <v>22</v>
      </c>
      <c r="L278" s="5"/>
      <c r="M278" s="3" t="s">
        <v>488</v>
      </c>
      <c r="N278" s="3" t="s">
        <v>24</v>
      </c>
    </row>
    <row r="279" customFormat="false" ht="15" hidden="false" customHeight="true" outlineLevel="0" collapsed="false">
      <c r="A279" s="3" t="s">
        <v>485</v>
      </c>
      <c r="B279" s="3" t="s">
        <v>34</v>
      </c>
      <c r="C279" s="3" t="n">
        <v>2023</v>
      </c>
      <c r="D279" s="3" t="s">
        <v>509</v>
      </c>
      <c r="E279" s="4" t="s">
        <v>510</v>
      </c>
      <c r="F279" s="3" t="s">
        <v>29</v>
      </c>
      <c r="G279" s="3" t="s">
        <v>19</v>
      </c>
      <c r="H279" s="3" t="s">
        <v>34</v>
      </c>
      <c r="I279" s="3"/>
      <c r="J279" s="3"/>
      <c r="K279" s="3" t="s">
        <v>22</v>
      </c>
      <c r="L279" s="5"/>
      <c r="M279" s="3" t="s">
        <v>488</v>
      </c>
      <c r="N279" s="3" t="s">
        <v>24</v>
      </c>
    </row>
    <row r="280" customFormat="false" ht="15" hidden="false" customHeight="true" outlineLevel="0" collapsed="false">
      <c r="A280" s="3" t="s">
        <v>485</v>
      </c>
      <c r="B280" s="3" t="s">
        <v>34</v>
      </c>
      <c r="C280" s="3" t="n">
        <v>2024</v>
      </c>
      <c r="D280" s="3" t="s">
        <v>172</v>
      </c>
      <c r="E280" s="4" t="s">
        <v>511</v>
      </c>
      <c r="F280" s="3" t="s">
        <v>29</v>
      </c>
      <c r="G280" s="3" t="s">
        <v>19</v>
      </c>
      <c r="H280" s="3" t="s">
        <v>15</v>
      </c>
      <c r="I280" s="3"/>
      <c r="J280" s="3"/>
      <c r="K280" s="3" t="s">
        <v>22</v>
      </c>
      <c r="L280" s="5"/>
      <c r="M280" s="3" t="s">
        <v>488</v>
      </c>
      <c r="N280" s="3" t="s">
        <v>24</v>
      </c>
    </row>
    <row r="281" customFormat="false" ht="15" hidden="false" customHeight="true" outlineLevel="0" collapsed="false">
      <c r="A281" s="3" t="s">
        <v>485</v>
      </c>
      <c r="B281" s="3" t="s">
        <v>34</v>
      </c>
      <c r="C281" s="3" t="n">
        <v>2025</v>
      </c>
      <c r="D281" s="3" t="s">
        <v>512</v>
      </c>
      <c r="E281" s="4" t="s">
        <v>513</v>
      </c>
      <c r="F281" s="3" t="s">
        <v>29</v>
      </c>
      <c r="G281" s="3" t="s">
        <v>19</v>
      </c>
      <c r="H281" s="3" t="s">
        <v>34</v>
      </c>
      <c r="I281" s="3"/>
      <c r="J281" s="3"/>
      <c r="K281" s="3" t="s">
        <v>22</v>
      </c>
      <c r="L281" s="5" t="s">
        <v>514</v>
      </c>
      <c r="M281" s="3" t="s">
        <v>488</v>
      </c>
      <c r="N281" s="3" t="s">
        <v>24</v>
      </c>
    </row>
    <row r="282" customFormat="false" ht="15" hidden="false" customHeight="true" outlineLevel="0" collapsed="false">
      <c r="A282" s="3" t="s">
        <v>515</v>
      </c>
      <c r="B282" s="3" t="s">
        <v>15</v>
      </c>
      <c r="C282" s="3" t="n">
        <v>2000</v>
      </c>
      <c r="D282" s="3" t="s">
        <v>68</v>
      </c>
      <c r="E282" s="4" t="s">
        <v>516</v>
      </c>
      <c r="F282" s="3" t="s">
        <v>29</v>
      </c>
      <c r="G282" s="3" t="s">
        <v>19</v>
      </c>
      <c r="H282" s="3" t="s">
        <v>15</v>
      </c>
      <c r="I282" s="3"/>
      <c r="J282" s="3"/>
      <c r="K282" s="3" t="s">
        <v>22</v>
      </c>
      <c r="L282" s="5" t="s">
        <v>70</v>
      </c>
      <c r="M282" s="3" t="s">
        <v>517</v>
      </c>
      <c r="N282" s="3" t="s">
        <v>518</v>
      </c>
    </row>
    <row r="283" customFormat="false" ht="15" hidden="false" customHeight="true" outlineLevel="0" collapsed="false">
      <c r="A283" s="3" t="s">
        <v>515</v>
      </c>
      <c r="B283" s="3" t="s">
        <v>15</v>
      </c>
      <c r="C283" s="3" t="n">
        <v>2001</v>
      </c>
      <c r="D283" s="3" t="s">
        <v>519</v>
      </c>
      <c r="E283" s="4" t="s">
        <v>520</v>
      </c>
      <c r="F283" s="3" t="s">
        <v>29</v>
      </c>
      <c r="G283" s="3" t="s">
        <v>19</v>
      </c>
      <c r="H283" s="3" t="s">
        <v>37</v>
      </c>
      <c r="I283" s="3"/>
      <c r="J283" s="3"/>
      <c r="K283" s="3" t="s">
        <v>22</v>
      </c>
      <c r="L283" s="5"/>
      <c r="M283" s="3" t="s">
        <v>517</v>
      </c>
      <c r="N283" s="3" t="s">
        <v>518</v>
      </c>
    </row>
    <row r="284" customFormat="false" ht="15" hidden="false" customHeight="true" outlineLevel="0" collapsed="false">
      <c r="A284" s="3" t="s">
        <v>515</v>
      </c>
      <c r="B284" s="3" t="s">
        <v>15</v>
      </c>
      <c r="C284" s="3" t="n">
        <v>2002</v>
      </c>
      <c r="D284" s="3" t="s">
        <v>521</v>
      </c>
      <c r="E284" s="4" t="s">
        <v>522</v>
      </c>
      <c r="F284" s="3" t="s">
        <v>29</v>
      </c>
      <c r="G284" s="3" t="s">
        <v>19</v>
      </c>
      <c r="H284" s="3" t="s">
        <v>15</v>
      </c>
      <c r="I284" s="3"/>
      <c r="J284" s="3"/>
      <c r="K284" s="3" t="s">
        <v>22</v>
      </c>
      <c r="L284" s="5"/>
      <c r="M284" s="3" t="s">
        <v>517</v>
      </c>
      <c r="N284" s="3" t="s">
        <v>518</v>
      </c>
    </row>
    <row r="285" customFormat="false" ht="15" hidden="false" customHeight="true" outlineLevel="0" collapsed="false">
      <c r="A285" s="3" t="s">
        <v>515</v>
      </c>
      <c r="B285" s="3" t="s">
        <v>15</v>
      </c>
      <c r="C285" s="3" t="n">
        <v>2003</v>
      </c>
      <c r="D285" s="3" t="s">
        <v>523</v>
      </c>
      <c r="E285" s="4" t="s">
        <v>524</v>
      </c>
      <c r="F285" s="3" t="s">
        <v>29</v>
      </c>
      <c r="G285" s="3" t="s">
        <v>19</v>
      </c>
      <c r="H285" s="3" t="s">
        <v>34</v>
      </c>
      <c r="I285" s="3"/>
      <c r="J285" s="3"/>
      <c r="K285" s="3" t="s">
        <v>22</v>
      </c>
      <c r="L285" s="5"/>
      <c r="M285" s="3" t="s">
        <v>517</v>
      </c>
      <c r="N285" s="3" t="s">
        <v>518</v>
      </c>
    </row>
    <row r="286" customFormat="false" ht="15" hidden="false" customHeight="true" outlineLevel="0" collapsed="false">
      <c r="A286" s="3" t="s">
        <v>515</v>
      </c>
      <c r="B286" s="3" t="s">
        <v>15</v>
      </c>
      <c r="C286" s="3" t="n">
        <v>2004</v>
      </c>
      <c r="D286" s="3" t="s">
        <v>525</v>
      </c>
      <c r="E286" s="4" t="s">
        <v>526</v>
      </c>
      <c r="F286" s="3" t="s">
        <v>29</v>
      </c>
      <c r="G286" s="3" t="s">
        <v>19</v>
      </c>
      <c r="H286" s="3" t="s">
        <v>15</v>
      </c>
      <c r="I286" s="3"/>
      <c r="J286" s="3"/>
      <c r="K286" s="3" t="s">
        <v>22</v>
      </c>
      <c r="L286" s="5"/>
      <c r="M286" s="3" t="s">
        <v>517</v>
      </c>
      <c r="N286" s="3" t="s">
        <v>518</v>
      </c>
    </row>
    <row r="287" customFormat="false" ht="15" hidden="false" customHeight="true" outlineLevel="0" collapsed="false">
      <c r="A287" s="3" t="s">
        <v>515</v>
      </c>
      <c r="B287" s="3" t="s">
        <v>15</v>
      </c>
      <c r="C287" s="3" t="n">
        <v>2005</v>
      </c>
      <c r="D287" s="3" t="s">
        <v>216</v>
      </c>
      <c r="E287" s="4" t="s">
        <v>527</v>
      </c>
      <c r="F287" s="3" t="s">
        <v>29</v>
      </c>
      <c r="G287" s="3" t="s">
        <v>19</v>
      </c>
      <c r="H287" s="3" t="s">
        <v>37</v>
      </c>
      <c r="I287" s="3"/>
      <c r="J287" s="3"/>
      <c r="K287" s="3" t="s">
        <v>22</v>
      </c>
      <c r="L287" s="5"/>
      <c r="M287" s="3" t="s">
        <v>517</v>
      </c>
      <c r="N287" s="3" t="s">
        <v>518</v>
      </c>
    </row>
    <row r="288" customFormat="false" ht="15" hidden="false" customHeight="true" outlineLevel="0" collapsed="false">
      <c r="A288" s="3" t="s">
        <v>515</v>
      </c>
      <c r="B288" s="3" t="s">
        <v>15</v>
      </c>
      <c r="C288" s="3" t="n">
        <v>2006</v>
      </c>
      <c r="D288" s="3" t="s">
        <v>489</v>
      </c>
      <c r="E288" s="4" t="s">
        <v>528</v>
      </c>
      <c r="F288" s="3" t="s">
        <v>29</v>
      </c>
      <c r="G288" s="3" t="s">
        <v>19</v>
      </c>
      <c r="H288" s="3" t="s">
        <v>15</v>
      </c>
      <c r="I288" s="3"/>
      <c r="J288" s="3"/>
      <c r="K288" s="3" t="s">
        <v>22</v>
      </c>
      <c r="L288" s="5"/>
      <c r="M288" s="3" t="s">
        <v>517</v>
      </c>
      <c r="N288" s="3" t="s">
        <v>518</v>
      </c>
    </row>
    <row r="289" customFormat="false" ht="15" hidden="false" customHeight="true" outlineLevel="0" collapsed="false">
      <c r="A289" s="3" t="s">
        <v>515</v>
      </c>
      <c r="B289" s="3" t="s">
        <v>15</v>
      </c>
      <c r="C289" s="3" t="n">
        <v>2007</v>
      </c>
      <c r="D289" s="3" t="s">
        <v>145</v>
      </c>
      <c r="E289" s="4" t="s">
        <v>529</v>
      </c>
      <c r="F289" s="3" t="s">
        <v>18</v>
      </c>
      <c r="G289" s="3" t="s">
        <v>19</v>
      </c>
      <c r="H289" s="3" t="s">
        <v>15</v>
      </c>
      <c r="I289" s="3" t="s">
        <v>61</v>
      </c>
      <c r="J289" s="3" t="s">
        <v>62</v>
      </c>
      <c r="K289" s="3" t="s">
        <v>22</v>
      </c>
      <c r="L289" s="5"/>
      <c r="M289" s="3" t="s">
        <v>517</v>
      </c>
      <c r="N289" s="3" t="s">
        <v>518</v>
      </c>
    </row>
    <row r="290" customFormat="false" ht="15" hidden="false" customHeight="true" outlineLevel="0" collapsed="false">
      <c r="A290" s="3" t="s">
        <v>515</v>
      </c>
      <c r="B290" s="3" t="s">
        <v>15</v>
      </c>
      <c r="C290" s="3" t="n">
        <v>2008</v>
      </c>
      <c r="D290" s="3" t="s">
        <v>530</v>
      </c>
      <c r="E290" s="4" t="s">
        <v>531</v>
      </c>
      <c r="F290" s="3" t="s">
        <v>29</v>
      </c>
      <c r="G290" s="3" t="s">
        <v>19</v>
      </c>
      <c r="H290" s="3" t="s">
        <v>15</v>
      </c>
      <c r="I290" s="3"/>
      <c r="J290" s="3"/>
      <c r="K290" s="3" t="s">
        <v>22</v>
      </c>
      <c r="L290" s="5"/>
      <c r="M290" s="3" t="s">
        <v>517</v>
      </c>
      <c r="N290" s="3" t="s">
        <v>518</v>
      </c>
    </row>
    <row r="291" customFormat="false" ht="15" hidden="false" customHeight="true" outlineLevel="0" collapsed="false">
      <c r="A291" s="3" t="s">
        <v>515</v>
      </c>
      <c r="B291" s="3" t="s">
        <v>15</v>
      </c>
      <c r="C291" s="3" t="n">
        <v>2009</v>
      </c>
      <c r="D291" s="3" t="s">
        <v>220</v>
      </c>
      <c r="E291" s="4" t="s">
        <v>532</v>
      </c>
      <c r="F291" s="3" t="s">
        <v>29</v>
      </c>
      <c r="G291" s="3" t="s">
        <v>19</v>
      </c>
      <c r="H291" s="3" t="s">
        <v>15</v>
      </c>
      <c r="I291" s="3"/>
      <c r="J291" s="3"/>
      <c r="K291" s="3" t="s">
        <v>22</v>
      </c>
      <c r="L291" s="5"/>
      <c r="M291" s="3" t="s">
        <v>517</v>
      </c>
      <c r="N291" s="3" t="s">
        <v>518</v>
      </c>
    </row>
    <row r="292" customFormat="false" ht="15" hidden="false" customHeight="true" outlineLevel="0" collapsed="false">
      <c r="A292" s="3" t="s">
        <v>515</v>
      </c>
      <c r="B292" s="3" t="s">
        <v>15</v>
      </c>
      <c r="C292" s="3" t="n">
        <v>2010</v>
      </c>
      <c r="D292" s="3" t="s">
        <v>140</v>
      </c>
      <c r="E292" s="4" t="s">
        <v>437</v>
      </c>
      <c r="F292" s="3" t="s">
        <v>29</v>
      </c>
      <c r="G292" s="3" t="s">
        <v>19</v>
      </c>
      <c r="H292" s="3" t="s">
        <v>34</v>
      </c>
      <c r="I292" s="3"/>
      <c r="J292" s="3"/>
      <c r="K292" s="3" t="s">
        <v>22</v>
      </c>
      <c r="L292" s="5"/>
      <c r="M292" s="3" t="s">
        <v>517</v>
      </c>
      <c r="N292" s="3" t="s">
        <v>518</v>
      </c>
    </row>
    <row r="293" customFormat="false" ht="15" hidden="false" customHeight="true" outlineLevel="0" collapsed="false">
      <c r="A293" s="3" t="s">
        <v>515</v>
      </c>
      <c r="B293" s="3" t="s">
        <v>15</v>
      </c>
      <c r="C293" s="3" t="n">
        <v>2011</v>
      </c>
      <c r="D293" s="3" t="s">
        <v>533</v>
      </c>
      <c r="E293" s="4" t="s">
        <v>534</v>
      </c>
      <c r="F293" s="3" t="s">
        <v>29</v>
      </c>
      <c r="G293" s="3" t="s">
        <v>19</v>
      </c>
      <c r="H293" s="3" t="s">
        <v>15</v>
      </c>
      <c r="I293" s="3"/>
      <c r="J293" s="3"/>
      <c r="K293" s="3" t="s">
        <v>22</v>
      </c>
      <c r="L293" s="5"/>
      <c r="M293" s="3" t="s">
        <v>517</v>
      </c>
      <c r="N293" s="3" t="s">
        <v>518</v>
      </c>
    </row>
    <row r="294" customFormat="false" ht="15" hidden="false" customHeight="true" outlineLevel="0" collapsed="false">
      <c r="A294" s="3" t="s">
        <v>515</v>
      </c>
      <c r="B294" s="3" t="s">
        <v>15</v>
      </c>
      <c r="C294" s="3" t="n">
        <v>2012</v>
      </c>
      <c r="D294" s="3" t="s">
        <v>535</v>
      </c>
      <c r="E294" s="4" t="s">
        <v>536</v>
      </c>
      <c r="F294" s="3" t="s">
        <v>29</v>
      </c>
      <c r="G294" s="3" t="s">
        <v>19</v>
      </c>
      <c r="H294" s="3" t="s">
        <v>15</v>
      </c>
      <c r="I294" s="3"/>
      <c r="J294" s="3"/>
      <c r="K294" s="3" t="s">
        <v>22</v>
      </c>
      <c r="L294" s="5"/>
      <c r="M294" s="3" t="s">
        <v>517</v>
      </c>
      <c r="N294" s="3" t="s">
        <v>518</v>
      </c>
    </row>
    <row r="295" customFormat="false" ht="15" hidden="false" customHeight="true" outlineLevel="0" collapsed="false">
      <c r="A295" s="3" t="s">
        <v>515</v>
      </c>
      <c r="B295" s="3" t="s">
        <v>15</v>
      </c>
      <c r="C295" s="3" t="n">
        <v>2013</v>
      </c>
      <c r="D295" s="3" t="s">
        <v>409</v>
      </c>
      <c r="E295" s="4" t="s">
        <v>537</v>
      </c>
      <c r="F295" s="3" t="s">
        <v>29</v>
      </c>
      <c r="G295" s="3" t="s">
        <v>19</v>
      </c>
      <c r="H295" s="3" t="s">
        <v>15</v>
      </c>
      <c r="I295" s="3"/>
      <c r="J295" s="3"/>
      <c r="K295" s="3" t="s">
        <v>22</v>
      </c>
      <c r="L295" s="5"/>
      <c r="M295" s="3" t="s">
        <v>517</v>
      </c>
      <c r="N295" s="3" t="s">
        <v>518</v>
      </c>
    </row>
    <row r="296" customFormat="false" ht="15" hidden="false" customHeight="true" outlineLevel="0" collapsed="false">
      <c r="A296" s="3" t="s">
        <v>515</v>
      </c>
      <c r="B296" s="3" t="s">
        <v>15</v>
      </c>
      <c r="C296" s="3" t="n">
        <v>2014</v>
      </c>
      <c r="D296" s="3" t="s">
        <v>251</v>
      </c>
      <c r="E296" s="4" t="s">
        <v>538</v>
      </c>
      <c r="F296" s="3" t="s">
        <v>29</v>
      </c>
      <c r="G296" s="3" t="s">
        <v>19</v>
      </c>
      <c r="H296" s="3" t="s">
        <v>37</v>
      </c>
      <c r="I296" s="3"/>
      <c r="J296" s="3"/>
      <c r="K296" s="3" t="s">
        <v>22</v>
      </c>
      <c r="L296" s="5"/>
      <c r="M296" s="3" t="s">
        <v>517</v>
      </c>
      <c r="N296" s="3" t="s">
        <v>518</v>
      </c>
    </row>
    <row r="297" customFormat="false" ht="15" hidden="false" customHeight="true" outlineLevel="0" collapsed="false">
      <c r="A297" s="3" t="s">
        <v>515</v>
      </c>
      <c r="B297" s="3" t="s">
        <v>15</v>
      </c>
      <c r="C297" s="3" t="n">
        <v>2015</v>
      </c>
      <c r="D297" s="3" t="s">
        <v>127</v>
      </c>
      <c r="E297" s="4" t="s">
        <v>539</v>
      </c>
      <c r="F297" s="3" t="s">
        <v>29</v>
      </c>
      <c r="G297" s="3" t="s">
        <v>19</v>
      </c>
      <c r="H297" s="3" t="s">
        <v>15</v>
      </c>
      <c r="I297" s="3"/>
      <c r="J297" s="3"/>
      <c r="K297" s="3" t="s">
        <v>22</v>
      </c>
      <c r="L297" s="5"/>
      <c r="M297" s="3" t="s">
        <v>517</v>
      </c>
      <c r="N297" s="3" t="s">
        <v>518</v>
      </c>
    </row>
    <row r="298" customFormat="false" ht="15" hidden="false" customHeight="true" outlineLevel="0" collapsed="false">
      <c r="A298" s="3" t="s">
        <v>515</v>
      </c>
      <c r="B298" s="3" t="s">
        <v>15</v>
      </c>
      <c r="C298" s="3" t="n">
        <v>2016</v>
      </c>
      <c r="D298" s="3" t="s">
        <v>540</v>
      </c>
      <c r="E298" s="4" t="s">
        <v>541</v>
      </c>
      <c r="F298" s="3" t="s">
        <v>29</v>
      </c>
      <c r="G298" s="3" t="s">
        <v>19</v>
      </c>
      <c r="H298" s="3" t="s">
        <v>34</v>
      </c>
      <c r="I298" s="3"/>
      <c r="J298" s="3"/>
      <c r="K298" s="3" t="s">
        <v>22</v>
      </c>
      <c r="L298" s="5"/>
      <c r="M298" s="3" t="s">
        <v>517</v>
      </c>
      <c r="N298" s="3" t="s">
        <v>518</v>
      </c>
    </row>
    <row r="299" customFormat="false" ht="15" hidden="false" customHeight="true" outlineLevel="0" collapsed="false">
      <c r="A299" s="3" t="s">
        <v>515</v>
      </c>
      <c r="B299" s="3" t="s">
        <v>15</v>
      </c>
      <c r="C299" s="3" t="n">
        <v>2017</v>
      </c>
      <c r="D299" s="3" t="s">
        <v>542</v>
      </c>
      <c r="E299" s="4" t="s">
        <v>543</v>
      </c>
      <c r="F299" s="3" t="s">
        <v>18</v>
      </c>
      <c r="G299" s="3" t="s">
        <v>19</v>
      </c>
      <c r="H299" s="3" t="s">
        <v>15</v>
      </c>
      <c r="I299" s="3" t="s">
        <v>61</v>
      </c>
      <c r="J299" s="3" t="s">
        <v>21</v>
      </c>
      <c r="K299" s="3" t="s">
        <v>22</v>
      </c>
      <c r="L299" s="5"/>
      <c r="M299" s="3" t="s">
        <v>517</v>
      </c>
      <c r="N299" s="3" t="s">
        <v>518</v>
      </c>
    </row>
    <row r="300" customFormat="false" ht="15" hidden="false" customHeight="true" outlineLevel="0" collapsed="false">
      <c r="A300" s="3" t="s">
        <v>515</v>
      </c>
      <c r="B300" s="3" t="s">
        <v>15</v>
      </c>
      <c r="C300" s="3" t="n">
        <v>2018</v>
      </c>
      <c r="D300" s="3" t="s">
        <v>544</v>
      </c>
      <c r="E300" s="4" t="s">
        <v>545</v>
      </c>
      <c r="F300" s="3" t="s">
        <v>29</v>
      </c>
      <c r="G300" s="3" t="s">
        <v>19</v>
      </c>
      <c r="H300" s="3" t="s">
        <v>37</v>
      </c>
      <c r="I300" s="3"/>
      <c r="J300" s="3"/>
      <c r="K300" s="3" t="s">
        <v>22</v>
      </c>
      <c r="L300" s="5"/>
      <c r="M300" s="3" t="s">
        <v>517</v>
      </c>
      <c r="N300" s="3" t="s">
        <v>518</v>
      </c>
    </row>
    <row r="301" customFormat="false" ht="15" hidden="false" customHeight="true" outlineLevel="0" collapsed="false">
      <c r="A301" s="3" t="s">
        <v>515</v>
      </c>
      <c r="B301" s="3" t="s">
        <v>15</v>
      </c>
      <c r="C301" s="3" t="n">
        <v>2019</v>
      </c>
      <c r="D301" s="3" t="s">
        <v>546</v>
      </c>
      <c r="E301" s="4" t="s">
        <v>547</v>
      </c>
      <c r="F301" s="3" t="s">
        <v>18</v>
      </c>
      <c r="G301" s="3" t="s">
        <v>19</v>
      </c>
      <c r="H301" s="3" t="s">
        <v>37</v>
      </c>
      <c r="I301" s="3" t="s">
        <v>61</v>
      </c>
      <c r="J301" s="3" t="s">
        <v>21</v>
      </c>
      <c r="K301" s="3" t="s">
        <v>22</v>
      </c>
      <c r="L301" s="5"/>
      <c r="M301" s="3" t="s">
        <v>517</v>
      </c>
      <c r="N301" s="3" t="s">
        <v>518</v>
      </c>
    </row>
    <row r="302" customFormat="false" ht="15" hidden="false" customHeight="true" outlineLevel="0" collapsed="false">
      <c r="A302" s="3" t="s">
        <v>515</v>
      </c>
      <c r="B302" s="3" t="s">
        <v>15</v>
      </c>
      <c r="C302" s="3" t="n">
        <v>2020</v>
      </c>
      <c r="D302" s="3" t="s">
        <v>548</v>
      </c>
      <c r="E302" s="4" t="s">
        <v>549</v>
      </c>
      <c r="F302" s="3" t="s">
        <v>29</v>
      </c>
      <c r="G302" s="3" t="s">
        <v>19</v>
      </c>
      <c r="H302" s="3" t="s">
        <v>15</v>
      </c>
      <c r="I302" s="3"/>
      <c r="J302" s="3"/>
      <c r="K302" s="3" t="s">
        <v>22</v>
      </c>
      <c r="L302" s="5"/>
      <c r="M302" s="3" t="s">
        <v>517</v>
      </c>
      <c r="N302" s="3" t="s">
        <v>518</v>
      </c>
    </row>
    <row r="303" customFormat="false" ht="15" hidden="false" customHeight="true" outlineLevel="0" collapsed="false">
      <c r="A303" s="3" t="s">
        <v>515</v>
      </c>
      <c r="B303" s="3" t="s">
        <v>15</v>
      </c>
      <c r="C303" s="3" t="n">
        <v>2021</v>
      </c>
      <c r="D303" s="3" t="s">
        <v>550</v>
      </c>
      <c r="E303" s="4" t="s">
        <v>551</v>
      </c>
      <c r="F303" s="3" t="s">
        <v>29</v>
      </c>
      <c r="G303" s="3" t="s">
        <v>19</v>
      </c>
      <c r="H303" s="3" t="s">
        <v>37</v>
      </c>
      <c r="I303" s="3"/>
      <c r="J303" s="3"/>
      <c r="K303" s="3" t="s">
        <v>22</v>
      </c>
      <c r="L303" s="5"/>
      <c r="M303" s="3" t="s">
        <v>517</v>
      </c>
      <c r="N303" s="3" t="s">
        <v>518</v>
      </c>
    </row>
    <row r="304" customFormat="false" ht="15" hidden="false" customHeight="true" outlineLevel="0" collapsed="false">
      <c r="A304" s="3" t="s">
        <v>515</v>
      </c>
      <c r="B304" s="3" t="s">
        <v>15</v>
      </c>
      <c r="C304" s="3" t="n">
        <v>2022</v>
      </c>
      <c r="D304" s="3" t="s">
        <v>552</v>
      </c>
      <c r="E304" s="4" t="s">
        <v>553</v>
      </c>
      <c r="F304" s="3" t="s">
        <v>29</v>
      </c>
      <c r="G304" s="3" t="s">
        <v>19</v>
      </c>
      <c r="H304" s="3" t="s">
        <v>15</v>
      </c>
      <c r="I304" s="3"/>
      <c r="J304" s="3"/>
      <c r="K304" s="3" t="s">
        <v>22</v>
      </c>
      <c r="L304" s="5"/>
      <c r="M304" s="3" t="s">
        <v>517</v>
      </c>
      <c r="N304" s="3" t="s">
        <v>518</v>
      </c>
    </row>
    <row r="305" customFormat="false" ht="15" hidden="false" customHeight="true" outlineLevel="0" collapsed="false">
      <c r="A305" s="3" t="s">
        <v>515</v>
      </c>
      <c r="B305" s="3" t="s">
        <v>15</v>
      </c>
      <c r="C305" s="3" t="n">
        <v>2023</v>
      </c>
      <c r="D305" s="3" t="s">
        <v>554</v>
      </c>
      <c r="E305" s="4" t="s">
        <v>555</v>
      </c>
      <c r="F305" s="3" t="s">
        <v>18</v>
      </c>
      <c r="G305" s="3" t="s">
        <v>19</v>
      </c>
      <c r="H305" s="3" t="s">
        <v>37</v>
      </c>
      <c r="I305" s="3" t="s">
        <v>61</v>
      </c>
      <c r="J305" s="3" t="s">
        <v>21</v>
      </c>
      <c r="K305" s="3" t="s">
        <v>22</v>
      </c>
      <c r="L305" s="5"/>
      <c r="M305" s="3" t="s">
        <v>517</v>
      </c>
      <c r="N305" s="3" t="s">
        <v>518</v>
      </c>
    </row>
    <row r="306" customFormat="false" ht="15" hidden="false" customHeight="true" outlineLevel="0" collapsed="false">
      <c r="A306" s="3" t="s">
        <v>515</v>
      </c>
      <c r="B306" s="3" t="s">
        <v>15</v>
      </c>
      <c r="C306" s="3" t="n">
        <v>2024</v>
      </c>
      <c r="D306" s="3" t="s">
        <v>556</v>
      </c>
      <c r="E306" s="4" t="s">
        <v>557</v>
      </c>
      <c r="F306" s="3" t="s">
        <v>29</v>
      </c>
      <c r="G306" s="3" t="s">
        <v>19</v>
      </c>
      <c r="H306" s="3" t="s">
        <v>37</v>
      </c>
      <c r="I306" s="3"/>
      <c r="J306" s="3"/>
      <c r="K306" s="3" t="s">
        <v>22</v>
      </c>
      <c r="L306" s="5"/>
      <c r="M306" s="3" t="s">
        <v>517</v>
      </c>
      <c r="N306" s="3" t="s">
        <v>518</v>
      </c>
    </row>
    <row r="307" customFormat="false" ht="15" hidden="false" customHeight="true" outlineLevel="0" collapsed="false">
      <c r="A307" s="3" t="s">
        <v>515</v>
      </c>
      <c r="B307" s="3" t="s">
        <v>15</v>
      </c>
      <c r="C307" s="3" t="n">
        <v>2025</v>
      </c>
      <c r="D307" s="3" t="s">
        <v>558</v>
      </c>
      <c r="E307" s="4" t="s">
        <v>559</v>
      </c>
      <c r="F307" s="3" t="s">
        <v>18</v>
      </c>
      <c r="G307" s="3" t="s">
        <v>19</v>
      </c>
      <c r="H307" s="3" t="s">
        <v>34</v>
      </c>
      <c r="I307" s="3" t="s">
        <v>61</v>
      </c>
      <c r="J307" s="3" t="s">
        <v>62</v>
      </c>
      <c r="K307" s="3" t="s">
        <v>22</v>
      </c>
      <c r="L307" s="5"/>
      <c r="M307" s="3" t="s">
        <v>517</v>
      </c>
      <c r="N307" s="3" t="s">
        <v>518</v>
      </c>
    </row>
    <row r="308" customFormat="false" ht="15" hidden="false" customHeight="true" outlineLevel="0" collapsed="false">
      <c r="A308" s="3" t="s">
        <v>560</v>
      </c>
      <c r="B308" s="3" t="s">
        <v>15</v>
      </c>
      <c r="C308" s="3" t="n">
        <v>2000</v>
      </c>
      <c r="D308" s="3" t="s">
        <v>561</v>
      </c>
      <c r="E308" s="4" t="s">
        <v>562</v>
      </c>
      <c r="F308" s="3" t="s">
        <v>18</v>
      </c>
      <c r="G308" s="3" t="s">
        <v>19</v>
      </c>
      <c r="H308" s="3" t="s">
        <v>15</v>
      </c>
      <c r="I308" s="3" t="s">
        <v>20</v>
      </c>
      <c r="J308" s="3" t="s">
        <v>21</v>
      </c>
      <c r="K308" s="3" t="s">
        <v>22</v>
      </c>
      <c r="L308" s="5"/>
      <c r="M308" s="3" t="s">
        <v>563</v>
      </c>
      <c r="N308" s="3" t="s">
        <v>518</v>
      </c>
    </row>
    <row r="309" customFormat="false" ht="15" hidden="false" customHeight="true" outlineLevel="0" collapsed="false">
      <c r="A309" s="3" t="s">
        <v>560</v>
      </c>
      <c r="B309" s="3" t="s">
        <v>15</v>
      </c>
      <c r="C309" s="3" t="n">
        <v>2001</v>
      </c>
      <c r="D309" s="3" t="s">
        <v>16</v>
      </c>
      <c r="E309" s="4" t="s">
        <v>564</v>
      </c>
      <c r="F309" s="3" t="s">
        <v>18</v>
      </c>
      <c r="G309" s="3" t="s">
        <v>19</v>
      </c>
      <c r="H309" s="3" t="s">
        <v>15</v>
      </c>
      <c r="I309" s="3" t="s">
        <v>20</v>
      </c>
      <c r="J309" s="3" t="s">
        <v>21</v>
      </c>
      <c r="K309" s="3" t="s">
        <v>22</v>
      </c>
      <c r="L309" s="5"/>
      <c r="M309" s="3" t="s">
        <v>563</v>
      </c>
      <c r="N309" s="3" t="s">
        <v>518</v>
      </c>
    </row>
    <row r="310" customFormat="false" ht="15" hidden="false" customHeight="true" outlineLevel="0" collapsed="false">
      <c r="A310" s="3" t="s">
        <v>560</v>
      </c>
      <c r="B310" s="3" t="s">
        <v>15</v>
      </c>
      <c r="C310" s="3" t="n">
        <v>2002</v>
      </c>
      <c r="D310" s="3" t="s">
        <v>565</v>
      </c>
      <c r="E310" s="4" t="s">
        <v>566</v>
      </c>
      <c r="F310" s="3" t="s">
        <v>29</v>
      </c>
      <c r="G310" s="3" t="s">
        <v>19</v>
      </c>
      <c r="H310" s="3" t="s">
        <v>37</v>
      </c>
      <c r="I310" s="3"/>
      <c r="J310" s="3"/>
      <c r="K310" s="3" t="s">
        <v>22</v>
      </c>
      <c r="L310" s="5"/>
      <c r="M310" s="3" t="s">
        <v>563</v>
      </c>
      <c r="N310" s="3" t="s">
        <v>518</v>
      </c>
    </row>
    <row r="311" customFormat="false" ht="15" hidden="false" customHeight="true" outlineLevel="0" collapsed="false">
      <c r="A311" s="3" t="s">
        <v>560</v>
      </c>
      <c r="B311" s="3" t="s">
        <v>15</v>
      </c>
      <c r="C311" s="3" t="n">
        <v>2003</v>
      </c>
      <c r="D311" s="3" t="s">
        <v>567</v>
      </c>
      <c r="E311" s="4" t="s">
        <v>568</v>
      </c>
      <c r="F311" s="3" t="s">
        <v>29</v>
      </c>
      <c r="G311" s="3" t="s">
        <v>19</v>
      </c>
      <c r="H311" s="3" t="s">
        <v>15</v>
      </c>
      <c r="I311" s="3"/>
      <c r="J311" s="3"/>
      <c r="K311" s="3" t="s">
        <v>22</v>
      </c>
      <c r="L311" s="5"/>
      <c r="M311" s="3" t="s">
        <v>563</v>
      </c>
      <c r="N311" s="3" t="s">
        <v>518</v>
      </c>
    </row>
    <row r="312" customFormat="false" ht="15" hidden="false" customHeight="true" outlineLevel="0" collapsed="false">
      <c r="A312" s="3" t="s">
        <v>560</v>
      </c>
      <c r="B312" s="3" t="s">
        <v>15</v>
      </c>
      <c r="C312" s="3" t="n">
        <v>2004</v>
      </c>
      <c r="D312" s="3" t="s">
        <v>569</v>
      </c>
      <c r="E312" s="4" t="s">
        <v>570</v>
      </c>
      <c r="F312" s="3" t="s">
        <v>18</v>
      </c>
      <c r="G312" s="3" t="s">
        <v>19</v>
      </c>
      <c r="H312" s="3" t="s">
        <v>15</v>
      </c>
      <c r="I312" s="3" t="s">
        <v>20</v>
      </c>
      <c r="J312" s="3" t="s">
        <v>21</v>
      </c>
      <c r="K312" s="3" t="s">
        <v>22</v>
      </c>
      <c r="L312" s="5"/>
      <c r="M312" s="3" t="s">
        <v>563</v>
      </c>
      <c r="N312" s="3" t="s">
        <v>518</v>
      </c>
    </row>
    <row r="313" customFormat="false" ht="15" hidden="false" customHeight="true" outlineLevel="0" collapsed="false">
      <c r="A313" s="3" t="s">
        <v>560</v>
      </c>
      <c r="B313" s="3" t="s">
        <v>15</v>
      </c>
      <c r="C313" s="3" t="n">
        <v>2005</v>
      </c>
      <c r="D313" s="3" t="s">
        <v>110</v>
      </c>
      <c r="E313" s="4" t="s">
        <v>571</v>
      </c>
      <c r="F313" s="3" t="s">
        <v>29</v>
      </c>
      <c r="G313" s="3" t="s">
        <v>19</v>
      </c>
      <c r="H313" s="3" t="s">
        <v>15</v>
      </c>
      <c r="I313" s="3"/>
      <c r="J313" s="3"/>
      <c r="K313" s="3" t="s">
        <v>22</v>
      </c>
      <c r="L313" s="5"/>
      <c r="M313" s="3" t="s">
        <v>563</v>
      </c>
      <c r="N313" s="3" t="s">
        <v>518</v>
      </c>
    </row>
    <row r="314" customFormat="false" ht="15" hidden="false" customHeight="true" outlineLevel="0" collapsed="false">
      <c r="A314" s="3" t="s">
        <v>560</v>
      </c>
      <c r="B314" s="3" t="s">
        <v>15</v>
      </c>
      <c r="C314" s="3" t="n">
        <v>2006</v>
      </c>
      <c r="D314" s="3" t="s">
        <v>274</v>
      </c>
      <c r="E314" s="4" t="s">
        <v>572</v>
      </c>
      <c r="F314" s="3" t="s">
        <v>29</v>
      </c>
      <c r="G314" s="3" t="s">
        <v>19</v>
      </c>
      <c r="H314" s="3" t="s">
        <v>15</v>
      </c>
      <c r="I314" s="3"/>
      <c r="J314" s="3"/>
      <c r="K314" s="3" t="s">
        <v>22</v>
      </c>
      <c r="L314" s="5"/>
      <c r="M314" s="3" t="s">
        <v>563</v>
      </c>
      <c r="N314" s="3" t="s">
        <v>518</v>
      </c>
    </row>
    <row r="315" customFormat="false" ht="15" hidden="false" customHeight="true" outlineLevel="0" collapsed="false">
      <c r="A315" s="3" t="s">
        <v>560</v>
      </c>
      <c r="B315" s="3" t="s">
        <v>15</v>
      </c>
      <c r="C315" s="3" t="n">
        <v>2007</v>
      </c>
      <c r="D315" s="3"/>
      <c r="E315" s="4"/>
      <c r="F315" s="3"/>
      <c r="G315" s="3" t="s">
        <v>99</v>
      </c>
      <c r="H315" s="3"/>
      <c r="I315" s="3"/>
      <c r="J315" s="3"/>
      <c r="K315" s="3" t="s">
        <v>22</v>
      </c>
      <c r="L315" s="5"/>
      <c r="M315" s="3" t="s">
        <v>563</v>
      </c>
      <c r="N315" s="3" t="s">
        <v>518</v>
      </c>
    </row>
    <row r="316" customFormat="false" ht="15" hidden="false" customHeight="true" outlineLevel="0" collapsed="false">
      <c r="A316" s="3" t="s">
        <v>560</v>
      </c>
      <c r="B316" s="3" t="s">
        <v>15</v>
      </c>
      <c r="C316" s="3" t="n">
        <v>2008</v>
      </c>
      <c r="D316" s="3"/>
      <c r="E316" s="4"/>
      <c r="F316" s="3"/>
      <c r="G316" s="3" t="s">
        <v>284</v>
      </c>
      <c r="H316" s="3"/>
      <c r="I316" s="3"/>
      <c r="J316" s="3"/>
      <c r="K316" s="3" t="s">
        <v>22</v>
      </c>
      <c r="L316" s="5" t="s">
        <v>573</v>
      </c>
      <c r="M316" s="3" t="s">
        <v>563</v>
      </c>
      <c r="N316" s="3" t="s">
        <v>518</v>
      </c>
    </row>
    <row r="317" customFormat="false" ht="15" hidden="false" customHeight="true" outlineLevel="0" collapsed="false">
      <c r="A317" s="3" t="s">
        <v>560</v>
      </c>
      <c r="B317" s="3" t="s">
        <v>15</v>
      </c>
      <c r="C317" s="3" t="n">
        <v>2009</v>
      </c>
      <c r="D317" s="3" t="s">
        <v>574</v>
      </c>
      <c r="E317" s="4" t="s">
        <v>575</v>
      </c>
      <c r="F317" s="3" t="s">
        <v>29</v>
      </c>
      <c r="G317" s="3" t="s">
        <v>19</v>
      </c>
      <c r="H317" s="3" t="s">
        <v>15</v>
      </c>
      <c r="I317" s="3"/>
      <c r="J317" s="3"/>
      <c r="K317" s="3" t="s">
        <v>22</v>
      </c>
      <c r="L317" s="5"/>
      <c r="M317" s="3" t="s">
        <v>563</v>
      </c>
      <c r="N317" s="3" t="s">
        <v>518</v>
      </c>
    </row>
    <row r="318" customFormat="false" ht="15" hidden="false" customHeight="true" outlineLevel="0" collapsed="false">
      <c r="A318" s="3" t="s">
        <v>560</v>
      </c>
      <c r="B318" s="3" t="s">
        <v>15</v>
      </c>
      <c r="C318" s="3" t="n">
        <v>2010</v>
      </c>
      <c r="D318" s="3" t="s">
        <v>112</v>
      </c>
      <c r="E318" s="4" t="s">
        <v>576</v>
      </c>
      <c r="F318" s="3" t="s">
        <v>18</v>
      </c>
      <c r="G318" s="3" t="s">
        <v>19</v>
      </c>
      <c r="H318" s="3" t="s">
        <v>15</v>
      </c>
      <c r="I318" s="3" t="s">
        <v>61</v>
      </c>
      <c r="J318" s="3" t="s">
        <v>62</v>
      </c>
      <c r="K318" s="3" t="s">
        <v>22</v>
      </c>
      <c r="L318" s="5"/>
      <c r="M318" s="3" t="s">
        <v>563</v>
      </c>
      <c r="N318" s="3" t="s">
        <v>518</v>
      </c>
    </row>
    <row r="319" customFormat="false" ht="15" hidden="false" customHeight="true" outlineLevel="0" collapsed="false">
      <c r="A319" s="3" t="s">
        <v>560</v>
      </c>
      <c r="B319" s="3" t="s">
        <v>15</v>
      </c>
      <c r="C319" s="3" t="n">
        <v>2011</v>
      </c>
      <c r="D319" s="3" t="s">
        <v>489</v>
      </c>
      <c r="E319" s="4" t="s">
        <v>577</v>
      </c>
      <c r="F319" s="3" t="s">
        <v>29</v>
      </c>
      <c r="G319" s="3" t="s">
        <v>19</v>
      </c>
      <c r="H319" s="3" t="s">
        <v>15</v>
      </c>
      <c r="I319" s="3"/>
      <c r="J319" s="3"/>
      <c r="K319" s="3" t="s">
        <v>22</v>
      </c>
      <c r="L319" s="5"/>
      <c r="M319" s="3" t="s">
        <v>563</v>
      </c>
      <c r="N319" s="3" t="s">
        <v>518</v>
      </c>
    </row>
    <row r="320" customFormat="false" ht="15" hidden="false" customHeight="true" outlineLevel="0" collapsed="false">
      <c r="A320" s="3" t="s">
        <v>560</v>
      </c>
      <c r="B320" s="3" t="s">
        <v>15</v>
      </c>
      <c r="C320" s="3" t="n">
        <v>2012</v>
      </c>
      <c r="D320" s="3" t="s">
        <v>380</v>
      </c>
      <c r="E320" s="4" t="s">
        <v>578</v>
      </c>
      <c r="F320" s="3" t="s">
        <v>18</v>
      </c>
      <c r="G320" s="3" t="s">
        <v>19</v>
      </c>
      <c r="H320" s="3" t="s">
        <v>15</v>
      </c>
      <c r="I320" s="3" t="s">
        <v>61</v>
      </c>
      <c r="J320" s="3" t="s">
        <v>62</v>
      </c>
      <c r="K320" s="3" t="s">
        <v>22</v>
      </c>
      <c r="L320" s="5"/>
      <c r="M320" s="3" t="s">
        <v>563</v>
      </c>
      <c r="N320" s="3" t="s">
        <v>518</v>
      </c>
    </row>
    <row r="321" customFormat="false" ht="15" hidden="false" customHeight="true" outlineLevel="0" collapsed="false">
      <c r="A321" s="3" t="s">
        <v>560</v>
      </c>
      <c r="B321" s="3" t="s">
        <v>15</v>
      </c>
      <c r="C321" s="3" t="n">
        <v>2013</v>
      </c>
      <c r="D321" s="3" t="s">
        <v>242</v>
      </c>
      <c r="E321" s="4" t="s">
        <v>579</v>
      </c>
      <c r="F321" s="3" t="s">
        <v>29</v>
      </c>
      <c r="G321" s="3" t="s">
        <v>19</v>
      </c>
      <c r="H321" s="3" t="s">
        <v>15</v>
      </c>
      <c r="I321" s="3"/>
      <c r="J321" s="3"/>
      <c r="K321" s="3" t="s">
        <v>22</v>
      </c>
      <c r="L321" s="5"/>
      <c r="M321" s="3" t="s">
        <v>563</v>
      </c>
      <c r="N321" s="3" t="s">
        <v>518</v>
      </c>
    </row>
    <row r="322" customFormat="false" ht="15" hidden="false" customHeight="true" outlineLevel="0" collapsed="false">
      <c r="A322" s="3" t="s">
        <v>560</v>
      </c>
      <c r="B322" s="3" t="s">
        <v>15</v>
      </c>
      <c r="C322" s="3" t="n">
        <v>2014</v>
      </c>
      <c r="D322" s="3" t="s">
        <v>580</v>
      </c>
      <c r="E322" s="4" t="s">
        <v>581</v>
      </c>
      <c r="F322" s="3" t="s">
        <v>18</v>
      </c>
      <c r="G322" s="3" t="s">
        <v>19</v>
      </c>
      <c r="H322" s="3" t="s">
        <v>37</v>
      </c>
      <c r="I322" s="3" t="s">
        <v>61</v>
      </c>
      <c r="J322" s="3" t="s">
        <v>21</v>
      </c>
      <c r="K322" s="3" t="s">
        <v>22</v>
      </c>
      <c r="L322" s="5"/>
      <c r="M322" s="3" t="s">
        <v>563</v>
      </c>
      <c r="N322" s="3" t="s">
        <v>518</v>
      </c>
    </row>
    <row r="323" customFormat="false" ht="15" hidden="false" customHeight="true" outlineLevel="0" collapsed="false">
      <c r="A323" s="3" t="s">
        <v>560</v>
      </c>
      <c r="B323" s="3" t="s">
        <v>15</v>
      </c>
      <c r="C323" s="3" t="n">
        <v>2015</v>
      </c>
      <c r="D323" s="3" t="s">
        <v>582</v>
      </c>
      <c r="E323" s="4" t="s">
        <v>583</v>
      </c>
      <c r="F323" s="3" t="s">
        <v>29</v>
      </c>
      <c r="G323" s="3" t="s">
        <v>19</v>
      </c>
      <c r="H323" s="3" t="s">
        <v>15</v>
      </c>
      <c r="I323" s="3"/>
      <c r="J323" s="3"/>
      <c r="K323" s="3" t="s">
        <v>22</v>
      </c>
      <c r="L323" s="5"/>
      <c r="M323" s="3" t="s">
        <v>563</v>
      </c>
      <c r="N323" s="3" t="s">
        <v>518</v>
      </c>
    </row>
    <row r="324" customFormat="false" ht="15" hidden="false" customHeight="true" outlineLevel="0" collapsed="false">
      <c r="A324" s="3" t="s">
        <v>560</v>
      </c>
      <c r="B324" s="3" t="s">
        <v>15</v>
      </c>
      <c r="C324" s="3" t="n">
        <v>2016</v>
      </c>
      <c r="D324" s="3" t="s">
        <v>172</v>
      </c>
      <c r="E324" s="4" t="s">
        <v>584</v>
      </c>
      <c r="F324" s="3" t="s">
        <v>29</v>
      </c>
      <c r="G324" s="3" t="s">
        <v>19</v>
      </c>
      <c r="H324" s="3" t="s">
        <v>15</v>
      </c>
      <c r="I324" s="3"/>
      <c r="J324" s="3"/>
      <c r="K324" s="3" t="s">
        <v>22</v>
      </c>
      <c r="L324" s="5"/>
      <c r="M324" s="3" t="s">
        <v>563</v>
      </c>
      <c r="N324" s="3" t="s">
        <v>518</v>
      </c>
    </row>
    <row r="325" customFormat="false" ht="15" hidden="false" customHeight="true" outlineLevel="0" collapsed="false">
      <c r="A325" s="3" t="s">
        <v>560</v>
      </c>
      <c r="B325" s="3" t="s">
        <v>15</v>
      </c>
      <c r="C325" s="3" t="n">
        <v>2017</v>
      </c>
      <c r="D325" s="3" t="s">
        <v>585</v>
      </c>
      <c r="E325" s="4" t="s">
        <v>586</v>
      </c>
      <c r="F325" s="3" t="s">
        <v>29</v>
      </c>
      <c r="G325" s="3" t="s">
        <v>19</v>
      </c>
      <c r="H325" s="3" t="s">
        <v>15</v>
      </c>
      <c r="I325" s="3"/>
      <c r="J325" s="3"/>
      <c r="K325" s="3" t="s">
        <v>22</v>
      </c>
      <c r="L325" s="5"/>
      <c r="M325" s="3" t="s">
        <v>563</v>
      </c>
      <c r="N325" s="3" t="s">
        <v>518</v>
      </c>
    </row>
    <row r="326" customFormat="false" ht="15" hidden="false" customHeight="true" outlineLevel="0" collapsed="false">
      <c r="A326" s="3" t="s">
        <v>560</v>
      </c>
      <c r="B326" s="3" t="s">
        <v>15</v>
      </c>
      <c r="C326" s="3" t="n">
        <v>2018</v>
      </c>
      <c r="D326" s="3" t="s">
        <v>489</v>
      </c>
      <c r="E326" s="4" t="s">
        <v>587</v>
      </c>
      <c r="F326" s="3" t="s">
        <v>29</v>
      </c>
      <c r="G326" s="3" t="s">
        <v>19</v>
      </c>
      <c r="H326" s="3" t="s">
        <v>15</v>
      </c>
      <c r="I326" s="3"/>
      <c r="J326" s="3"/>
      <c r="K326" s="3" t="s">
        <v>22</v>
      </c>
      <c r="L326" s="5"/>
      <c r="M326" s="3" t="s">
        <v>563</v>
      </c>
      <c r="N326" s="3" t="s">
        <v>518</v>
      </c>
    </row>
    <row r="327" customFormat="false" ht="15" hidden="false" customHeight="true" outlineLevel="0" collapsed="false">
      <c r="A327" s="3" t="s">
        <v>560</v>
      </c>
      <c r="B327" s="3" t="s">
        <v>15</v>
      </c>
      <c r="C327" s="3" t="n">
        <v>2019</v>
      </c>
      <c r="D327" s="3" t="s">
        <v>106</v>
      </c>
      <c r="E327" s="4" t="s">
        <v>588</v>
      </c>
      <c r="F327" s="3" t="s">
        <v>18</v>
      </c>
      <c r="G327" s="3" t="s">
        <v>19</v>
      </c>
      <c r="H327" s="3" t="s">
        <v>15</v>
      </c>
      <c r="I327" s="3" t="s">
        <v>61</v>
      </c>
      <c r="J327" s="3" t="s">
        <v>21</v>
      </c>
      <c r="K327" s="3" t="s">
        <v>22</v>
      </c>
      <c r="L327" s="5"/>
      <c r="M327" s="3" t="s">
        <v>563</v>
      </c>
      <c r="N327" s="3" t="s">
        <v>518</v>
      </c>
    </row>
    <row r="328" customFormat="false" ht="15" hidden="false" customHeight="true" outlineLevel="0" collapsed="false">
      <c r="A328" s="3" t="s">
        <v>560</v>
      </c>
      <c r="B328" s="3" t="s">
        <v>15</v>
      </c>
      <c r="C328" s="3" t="n">
        <v>2020</v>
      </c>
      <c r="D328" s="3" t="s">
        <v>589</v>
      </c>
      <c r="E328" s="4" t="s">
        <v>590</v>
      </c>
      <c r="F328" s="3" t="s">
        <v>18</v>
      </c>
      <c r="G328" s="3" t="s">
        <v>19</v>
      </c>
      <c r="H328" s="3" t="s">
        <v>15</v>
      </c>
      <c r="I328" s="3" t="s">
        <v>61</v>
      </c>
      <c r="J328" s="3" t="s">
        <v>21</v>
      </c>
      <c r="K328" s="3" t="s">
        <v>22</v>
      </c>
      <c r="L328" s="5"/>
      <c r="M328" s="3" t="s">
        <v>563</v>
      </c>
      <c r="N328" s="3" t="s">
        <v>518</v>
      </c>
    </row>
    <row r="329" customFormat="false" ht="15" hidden="false" customHeight="true" outlineLevel="0" collapsed="false">
      <c r="A329" s="3" t="s">
        <v>560</v>
      </c>
      <c r="B329" s="3" t="s">
        <v>15</v>
      </c>
      <c r="C329" s="3" t="n">
        <v>2021</v>
      </c>
      <c r="D329" s="3" t="s">
        <v>339</v>
      </c>
      <c r="E329" s="4" t="s">
        <v>591</v>
      </c>
      <c r="F329" s="3" t="s">
        <v>29</v>
      </c>
      <c r="G329" s="3" t="s">
        <v>19</v>
      </c>
      <c r="H329" s="3" t="s">
        <v>37</v>
      </c>
      <c r="I329" s="3"/>
      <c r="J329" s="3"/>
      <c r="K329" s="3" t="s">
        <v>22</v>
      </c>
      <c r="L329" s="5"/>
      <c r="M329" s="3" t="s">
        <v>563</v>
      </c>
      <c r="N329" s="3" t="s">
        <v>518</v>
      </c>
    </row>
    <row r="330" customFormat="false" ht="15" hidden="false" customHeight="true" outlineLevel="0" collapsed="false">
      <c r="A330" s="3" t="s">
        <v>560</v>
      </c>
      <c r="B330" s="3" t="s">
        <v>15</v>
      </c>
      <c r="C330" s="3" t="n">
        <v>2022</v>
      </c>
      <c r="D330" s="3" t="s">
        <v>592</v>
      </c>
      <c r="E330" s="4" t="s">
        <v>593</v>
      </c>
      <c r="F330" s="3" t="s">
        <v>18</v>
      </c>
      <c r="G330" s="3" t="s">
        <v>19</v>
      </c>
      <c r="H330" s="3" t="s">
        <v>15</v>
      </c>
      <c r="I330" s="3" t="s">
        <v>61</v>
      </c>
      <c r="J330" s="3" t="s">
        <v>21</v>
      </c>
      <c r="K330" s="3" t="s">
        <v>22</v>
      </c>
      <c r="L330" s="5"/>
      <c r="M330" s="3" t="s">
        <v>563</v>
      </c>
      <c r="N330" s="3" t="s">
        <v>518</v>
      </c>
    </row>
    <row r="331" customFormat="false" ht="15" hidden="false" customHeight="true" outlineLevel="0" collapsed="false">
      <c r="A331" s="3" t="s">
        <v>560</v>
      </c>
      <c r="B331" s="3" t="s">
        <v>15</v>
      </c>
      <c r="C331" s="3" t="n">
        <v>2023</v>
      </c>
      <c r="D331" s="3" t="s">
        <v>594</v>
      </c>
      <c r="E331" s="4" t="s">
        <v>595</v>
      </c>
      <c r="F331" s="3" t="s">
        <v>18</v>
      </c>
      <c r="G331" s="3" t="s">
        <v>19</v>
      </c>
      <c r="H331" s="3" t="s">
        <v>15</v>
      </c>
      <c r="I331" s="3" t="s">
        <v>61</v>
      </c>
      <c r="J331" s="3" t="s">
        <v>21</v>
      </c>
      <c r="K331" s="3" t="s">
        <v>22</v>
      </c>
      <c r="L331" s="5"/>
      <c r="M331" s="3" t="s">
        <v>563</v>
      </c>
      <c r="N331" s="3" t="s">
        <v>518</v>
      </c>
    </row>
    <row r="332" customFormat="false" ht="15" hidden="false" customHeight="true" outlineLevel="0" collapsed="false">
      <c r="A332" s="3" t="s">
        <v>560</v>
      </c>
      <c r="B332" s="3" t="s">
        <v>15</v>
      </c>
      <c r="C332" s="3" t="n">
        <v>2024</v>
      </c>
      <c r="D332" s="3" t="s">
        <v>319</v>
      </c>
      <c r="E332" s="4" t="s">
        <v>596</v>
      </c>
      <c r="F332" s="3" t="s">
        <v>29</v>
      </c>
      <c r="G332" s="3" t="s">
        <v>19</v>
      </c>
      <c r="H332" s="3" t="s">
        <v>15</v>
      </c>
      <c r="I332" s="3"/>
      <c r="J332" s="3"/>
      <c r="K332" s="3" t="s">
        <v>22</v>
      </c>
      <c r="L332" s="5"/>
      <c r="M332" s="3" t="s">
        <v>563</v>
      </c>
      <c r="N332" s="3" t="s">
        <v>518</v>
      </c>
    </row>
    <row r="333" customFormat="false" ht="15" hidden="false" customHeight="true" outlineLevel="0" collapsed="false">
      <c r="A333" s="3" t="s">
        <v>560</v>
      </c>
      <c r="B333" s="3" t="s">
        <v>15</v>
      </c>
      <c r="C333" s="3" t="n">
        <v>2025</v>
      </c>
      <c r="D333" s="3" t="s">
        <v>597</v>
      </c>
      <c r="E333" s="4" t="s">
        <v>598</v>
      </c>
      <c r="F333" s="3" t="s">
        <v>29</v>
      </c>
      <c r="G333" s="3" t="s">
        <v>19</v>
      </c>
      <c r="H333" s="3" t="s">
        <v>15</v>
      </c>
      <c r="I333" s="3"/>
      <c r="J333" s="3"/>
      <c r="K333" s="3" t="s">
        <v>22</v>
      </c>
      <c r="L333" s="5"/>
      <c r="M333" s="3" t="s">
        <v>563</v>
      </c>
      <c r="N333" s="3" t="s">
        <v>518</v>
      </c>
    </row>
    <row r="334" customFormat="false" ht="15" hidden="false" customHeight="true" outlineLevel="0" collapsed="false">
      <c r="A334" s="3" t="s">
        <v>599</v>
      </c>
      <c r="B334" s="3" t="s">
        <v>15</v>
      </c>
      <c r="C334" s="3" t="n">
        <v>2000</v>
      </c>
      <c r="D334" s="3" t="s">
        <v>600</v>
      </c>
      <c r="E334" s="4" t="s">
        <v>601</v>
      </c>
      <c r="F334" s="3" t="s">
        <v>29</v>
      </c>
      <c r="G334" s="3" t="s">
        <v>19</v>
      </c>
      <c r="H334" s="3" t="s">
        <v>15</v>
      </c>
      <c r="I334" s="3"/>
      <c r="J334" s="3"/>
      <c r="K334" s="3" t="s">
        <v>22</v>
      </c>
      <c r="L334" s="5"/>
      <c r="M334" s="3" t="s">
        <v>602</v>
      </c>
      <c r="N334" s="3" t="s">
        <v>518</v>
      </c>
    </row>
    <row r="335" customFormat="false" ht="15" hidden="false" customHeight="true" outlineLevel="0" collapsed="false">
      <c r="A335" s="3" t="s">
        <v>599</v>
      </c>
      <c r="B335" s="3" t="s">
        <v>15</v>
      </c>
      <c r="C335" s="3" t="n">
        <v>2001</v>
      </c>
      <c r="D335" s="3" t="s">
        <v>603</v>
      </c>
      <c r="E335" s="4" t="s">
        <v>604</v>
      </c>
      <c r="F335" s="3" t="s">
        <v>29</v>
      </c>
      <c r="G335" s="3" t="s">
        <v>19</v>
      </c>
      <c r="H335" s="3" t="s">
        <v>37</v>
      </c>
      <c r="I335" s="3"/>
      <c r="J335" s="3"/>
      <c r="K335" s="3" t="s">
        <v>22</v>
      </c>
      <c r="L335" s="5"/>
      <c r="M335" s="3" t="s">
        <v>602</v>
      </c>
      <c r="N335" s="3" t="s">
        <v>518</v>
      </c>
    </row>
    <row r="336" customFormat="false" ht="15" hidden="false" customHeight="true" outlineLevel="0" collapsed="false">
      <c r="A336" s="3" t="s">
        <v>599</v>
      </c>
      <c r="B336" s="3" t="s">
        <v>15</v>
      </c>
      <c r="C336" s="3" t="n">
        <v>2002</v>
      </c>
      <c r="D336" s="3" t="s">
        <v>605</v>
      </c>
      <c r="E336" s="4" t="s">
        <v>606</v>
      </c>
      <c r="F336" s="3" t="s">
        <v>18</v>
      </c>
      <c r="G336" s="3" t="s">
        <v>19</v>
      </c>
      <c r="H336" s="3" t="s">
        <v>15</v>
      </c>
      <c r="I336" s="3" t="s">
        <v>61</v>
      </c>
      <c r="J336" s="3" t="s">
        <v>21</v>
      </c>
      <c r="K336" s="3" t="s">
        <v>22</v>
      </c>
      <c r="L336" s="5"/>
      <c r="M336" s="3" t="s">
        <v>602</v>
      </c>
      <c r="N336" s="3" t="s">
        <v>518</v>
      </c>
    </row>
    <row r="337" customFormat="false" ht="15" hidden="false" customHeight="true" outlineLevel="0" collapsed="false">
      <c r="A337" s="3" t="s">
        <v>599</v>
      </c>
      <c r="B337" s="3" t="s">
        <v>15</v>
      </c>
      <c r="C337" s="3" t="n">
        <v>2003</v>
      </c>
      <c r="D337" s="3" t="s">
        <v>607</v>
      </c>
      <c r="E337" s="4" t="s">
        <v>608</v>
      </c>
      <c r="F337" s="3" t="s">
        <v>29</v>
      </c>
      <c r="G337" s="3" t="s">
        <v>19</v>
      </c>
      <c r="H337" s="3" t="s">
        <v>15</v>
      </c>
      <c r="I337" s="3"/>
      <c r="J337" s="3"/>
      <c r="K337" s="3" t="s">
        <v>22</v>
      </c>
      <c r="L337" s="5"/>
      <c r="M337" s="3" t="s">
        <v>602</v>
      </c>
      <c r="N337" s="3" t="s">
        <v>518</v>
      </c>
    </row>
    <row r="338" customFormat="false" ht="15" hidden="false" customHeight="true" outlineLevel="0" collapsed="false">
      <c r="A338" s="3" t="s">
        <v>599</v>
      </c>
      <c r="B338" s="3" t="s">
        <v>15</v>
      </c>
      <c r="C338" s="3" t="n">
        <v>2004</v>
      </c>
      <c r="D338" s="3" t="s">
        <v>609</v>
      </c>
      <c r="E338" s="4" t="s">
        <v>610</v>
      </c>
      <c r="F338" s="3" t="s">
        <v>29</v>
      </c>
      <c r="G338" s="3" t="s">
        <v>19</v>
      </c>
      <c r="H338" s="3" t="s">
        <v>34</v>
      </c>
      <c r="I338" s="3"/>
      <c r="J338" s="3"/>
      <c r="K338" s="3" t="s">
        <v>22</v>
      </c>
      <c r="L338" s="5" t="s">
        <v>611</v>
      </c>
      <c r="M338" s="3" t="s">
        <v>602</v>
      </c>
      <c r="N338" s="3" t="s">
        <v>518</v>
      </c>
    </row>
    <row r="339" customFormat="false" ht="15" hidden="false" customHeight="true" outlineLevel="0" collapsed="false">
      <c r="A339" s="3" t="s">
        <v>599</v>
      </c>
      <c r="B339" s="3" t="s">
        <v>15</v>
      </c>
      <c r="C339" s="3" t="n">
        <v>2004</v>
      </c>
      <c r="D339" s="3" t="s">
        <v>489</v>
      </c>
      <c r="E339" s="4" t="s">
        <v>612</v>
      </c>
      <c r="F339" s="3" t="s">
        <v>29</v>
      </c>
      <c r="G339" s="3" t="s">
        <v>19</v>
      </c>
      <c r="H339" s="3" t="s">
        <v>15</v>
      </c>
      <c r="I339" s="3"/>
      <c r="J339" s="3"/>
      <c r="K339" s="3" t="s">
        <v>22</v>
      </c>
      <c r="L339" s="5" t="s">
        <v>611</v>
      </c>
      <c r="M339" s="3" t="s">
        <v>602</v>
      </c>
      <c r="N339" s="3" t="s">
        <v>518</v>
      </c>
    </row>
    <row r="340" customFormat="false" ht="15" hidden="false" customHeight="true" outlineLevel="0" collapsed="false">
      <c r="A340" s="3" t="s">
        <v>599</v>
      </c>
      <c r="B340" s="3" t="s">
        <v>15</v>
      </c>
      <c r="C340" s="3" t="n">
        <v>2005</v>
      </c>
      <c r="D340" s="3" t="s">
        <v>597</v>
      </c>
      <c r="E340" s="4" t="s">
        <v>613</v>
      </c>
      <c r="F340" s="3" t="s">
        <v>29</v>
      </c>
      <c r="G340" s="3" t="s">
        <v>19</v>
      </c>
      <c r="H340" s="3" t="s">
        <v>15</v>
      </c>
      <c r="I340" s="3"/>
      <c r="J340" s="3"/>
      <c r="K340" s="3" t="s">
        <v>22</v>
      </c>
      <c r="L340" s="5"/>
      <c r="M340" s="3" t="s">
        <v>602</v>
      </c>
      <c r="N340" s="3" t="s">
        <v>518</v>
      </c>
    </row>
    <row r="341" customFormat="false" ht="15" hidden="false" customHeight="true" outlineLevel="0" collapsed="false">
      <c r="A341" s="3" t="s">
        <v>599</v>
      </c>
      <c r="B341" s="3" t="s">
        <v>15</v>
      </c>
      <c r="C341" s="3" t="n">
        <v>2006</v>
      </c>
      <c r="D341" s="3" t="s">
        <v>614</v>
      </c>
      <c r="E341" s="4" t="s">
        <v>615</v>
      </c>
      <c r="F341" s="3" t="s">
        <v>29</v>
      </c>
      <c r="G341" s="3" t="s">
        <v>19</v>
      </c>
      <c r="H341" s="3" t="s">
        <v>15</v>
      </c>
      <c r="I341" s="3"/>
      <c r="J341" s="3"/>
      <c r="K341" s="3" t="s">
        <v>22</v>
      </c>
      <c r="L341" s="5"/>
      <c r="M341" s="3" t="s">
        <v>602</v>
      </c>
      <c r="N341" s="3" t="s">
        <v>518</v>
      </c>
    </row>
    <row r="342" customFormat="false" ht="15" hidden="false" customHeight="true" outlineLevel="0" collapsed="false">
      <c r="A342" s="3" t="s">
        <v>599</v>
      </c>
      <c r="B342" s="3" t="s">
        <v>15</v>
      </c>
      <c r="C342" s="3" t="n">
        <v>2007</v>
      </c>
      <c r="D342" s="3" t="s">
        <v>616</v>
      </c>
      <c r="E342" s="4" t="s">
        <v>617</v>
      </c>
      <c r="F342" s="3" t="s">
        <v>29</v>
      </c>
      <c r="G342" s="3" t="s">
        <v>19</v>
      </c>
      <c r="H342" s="3" t="s">
        <v>15</v>
      </c>
      <c r="I342" s="3"/>
      <c r="J342" s="3"/>
      <c r="K342" s="3" t="s">
        <v>22</v>
      </c>
      <c r="L342" s="5"/>
      <c r="M342" s="3" t="s">
        <v>602</v>
      </c>
      <c r="N342" s="3" t="s">
        <v>518</v>
      </c>
    </row>
    <row r="343" customFormat="false" ht="15" hidden="false" customHeight="true" outlineLevel="0" collapsed="false">
      <c r="A343" s="3" t="s">
        <v>599</v>
      </c>
      <c r="B343" s="3" t="s">
        <v>15</v>
      </c>
      <c r="C343" s="3" t="n">
        <v>2008</v>
      </c>
      <c r="D343" s="3" t="s">
        <v>618</v>
      </c>
      <c r="E343" s="4" t="s">
        <v>619</v>
      </c>
      <c r="F343" s="3" t="s">
        <v>29</v>
      </c>
      <c r="G343" s="3" t="s">
        <v>19</v>
      </c>
      <c r="H343" s="3" t="s">
        <v>15</v>
      </c>
      <c r="I343" s="3"/>
      <c r="J343" s="3"/>
      <c r="K343" s="3" t="s">
        <v>22</v>
      </c>
      <c r="L343" s="5" t="s">
        <v>611</v>
      </c>
      <c r="M343" s="3" t="s">
        <v>602</v>
      </c>
      <c r="N343" s="3" t="s">
        <v>518</v>
      </c>
    </row>
    <row r="344" customFormat="false" ht="15" hidden="false" customHeight="true" outlineLevel="0" collapsed="false">
      <c r="A344" s="3" t="s">
        <v>599</v>
      </c>
      <c r="B344" s="3" t="s">
        <v>15</v>
      </c>
      <c r="C344" s="3" t="n">
        <v>2008</v>
      </c>
      <c r="D344" s="3" t="s">
        <v>620</v>
      </c>
      <c r="E344" s="4" t="s">
        <v>621</v>
      </c>
      <c r="F344" s="3" t="s">
        <v>18</v>
      </c>
      <c r="G344" s="3" t="s">
        <v>19</v>
      </c>
      <c r="H344" s="3" t="s">
        <v>15</v>
      </c>
      <c r="I344" s="6" t="s">
        <v>622</v>
      </c>
      <c r="J344" s="3" t="s">
        <v>21</v>
      </c>
      <c r="K344" s="3" t="s">
        <v>22</v>
      </c>
      <c r="L344" s="5" t="s">
        <v>611</v>
      </c>
      <c r="M344" s="3" t="s">
        <v>602</v>
      </c>
      <c r="N344" s="3" t="s">
        <v>518</v>
      </c>
    </row>
    <row r="345" customFormat="false" ht="15" hidden="false" customHeight="true" outlineLevel="0" collapsed="false">
      <c r="A345" s="3" t="s">
        <v>599</v>
      </c>
      <c r="B345" s="3" t="s">
        <v>15</v>
      </c>
      <c r="C345" s="3" t="n">
        <v>2009</v>
      </c>
      <c r="D345" s="3" t="s">
        <v>603</v>
      </c>
      <c r="E345" s="4" t="s">
        <v>623</v>
      </c>
      <c r="F345" s="3" t="s">
        <v>29</v>
      </c>
      <c r="G345" s="3" t="s">
        <v>19</v>
      </c>
      <c r="H345" s="3" t="s">
        <v>37</v>
      </c>
      <c r="I345" s="3"/>
      <c r="J345" s="3"/>
      <c r="K345" s="3" t="s">
        <v>22</v>
      </c>
      <c r="L345" s="5"/>
      <c r="M345" s="3" t="s">
        <v>602</v>
      </c>
      <c r="N345" s="3" t="s">
        <v>518</v>
      </c>
    </row>
    <row r="346" customFormat="false" ht="15" hidden="false" customHeight="true" outlineLevel="0" collapsed="false">
      <c r="A346" s="3" t="s">
        <v>599</v>
      </c>
      <c r="B346" s="3" t="s">
        <v>15</v>
      </c>
      <c r="C346" s="3" t="n">
        <v>2010</v>
      </c>
      <c r="D346" s="3" t="s">
        <v>624</v>
      </c>
      <c r="E346" s="4" t="s">
        <v>625</v>
      </c>
      <c r="F346" s="3" t="s">
        <v>29</v>
      </c>
      <c r="G346" s="3" t="s">
        <v>19</v>
      </c>
      <c r="H346" s="3" t="s">
        <v>15</v>
      </c>
      <c r="I346" s="3"/>
      <c r="J346" s="3"/>
      <c r="K346" s="3" t="s">
        <v>22</v>
      </c>
      <c r="L346" s="5"/>
      <c r="M346" s="3" t="s">
        <v>602</v>
      </c>
      <c r="N346" s="3" t="s">
        <v>518</v>
      </c>
    </row>
    <row r="347" customFormat="false" ht="23.25" hidden="false" customHeight="true" outlineLevel="0" collapsed="false">
      <c r="A347" s="3" t="s">
        <v>599</v>
      </c>
      <c r="B347" s="3" t="s">
        <v>15</v>
      </c>
      <c r="C347" s="3" t="n">
        <v>2011</v>
      </c>
      <c r="D347" s="3" t="s">
        <v>626</v>
      </c>
      <c r="E347" s="4" t="s">
        <v>627</v>
      </c>
      <c r="F347" s="3" t="s">
        <v>29</v>
      </c>
      <c r="G347" s="3" t="s">
        <v>19</v>
      </c>
      <c r="H347" s="3" t="s">
        <v>15</v>
      </c>
      <c r="I347" s="3"/>
      <c r="J347" s="3"/>
      <c r="K347" s="3" t="s">
        <v>22</v>
      </c>
      <c r="L347" s="5"/>
      <c r="M347" s="3" t="s">
        <v>602</v>
      </c>
      <c r="N347" s="3" t="s">
        <v>518</v>
      </c>
    </row>
    <row r="348" customFormat="false" ht="15" hidden="false" customHeight="true" outlineLevel="0" collapsed="false">
      <c r="A348" s="3" t="s">
        <v>599</v>
      </c>
      <c r="B348" s="3" t="s">
        <v>15</v>
      </c>
      <c r="C348" s="3" t="n">
        <v>2012</v>
      </c>
      <c r="D348" s="3" t="s">
        <v>628</v>
      </c>
      <c r="E348" s="4" t="s">
        <v>629</v>
      </c>
      <c r="F348" s="3" t="s">
        <v>29</v>
      </c>
      <c r="G348" s="3" t="s">
        <v>19</v>
      </c>
      <c r="H348" s="3" t="s">
        <v>15</v>
      </c>
      <c r="I348" s="3"/>
      <c r="J348" s="3"/>
      <c r="K348" s="3" t="s">
        <v>22</v>
      </c>
      <c r="L348" s="5" t="s">
        <v>611</v>
      </c>
      <c r="M348" s="3" t="s">
        <v>602</v>
      </c>
      <c r="N348" s="3" t="s">
        <v>518</v>
      </c>
    </row>
    <row r="349" customFormat="false" ht="15" hidden="false" customHeight="true" outlineLevel="0" collapsed="false">
      <c r="A349" s="3" t="s">
        <v>599</v>
      </c>
      <c r="B349" s="3" t="s">
        <v>15</v>
      </c>
      <c r="C349" s="3" t="n">
        <v>2012</v>
      </c>
      <c r="D349" s="3" t="s">
        <v>630</v>
      </c>
      <c r="E349" s="4" t="s">
        <v>631</v>
      </c>
      <c r="F349" s="3" t="s">
        <v>29</v>
      </c>
      <c r="G349" s="3" t="s">
        <v>19</v>
      </c>
      <c r="H349" s="3" t="s">
        <v>34</v>
      </c>
      <c r="I349" s="3"/>
      <c r="J349" s="3"/>
      <c r="K349" s="3" t="s">
        <v>22</v>
      </c>
      <c r="L349" s="5" t="s">
        <v>611</v>
      </c>
      <c r="M349" s="3" t="s">
        <v>602</v>
      </c>
      <c r="N349" s="3" t="s">
        <v>518</v>
      </c>
    </row>
    <row r="350" customFormat="false" ht="15" hidden="false" customHeight="true" outlineLevel="0" collapsed="false">
      <c r="A350" s="3" t="s">
        <v>599</v>
      </c>
      <c r="B350" s="3" t="s">
        <v>15</v>
      </c>
      <c r="C350" s="3" t="n">
        <v>2013</v>
      </c>
      <c r="D350" s="3" t="s">
        <v>632</v>
      </c>
      <c r="E350" s="4" t="s">
        <v>633</v>
      </c>
      <c r="F350" s="3" t="s">
        <v>29</v>
      </c>
      <c r="G350" s="3" t="s">
        <v>19</v>
      </c>
      <c r="H350" s="3" t="s">
        <v>15</v>
      </c>
      <c r="I350" s="3"/>
      <c r="J350" s="3"/>
      <c r="K350" s="3" t="s">
        <v>22</v>
      </c>
      <c r="L350" s="5"/>
      <c r="M350" s="3" t="s">
        <v>602</v>
      </c>
      <c r="N350" s="3" t="s">
        <v>518</v>
      </c>
    </row>
    <row r="351" customFormat="false" ht="15" hidden="false" customHeight="true" outlineLevel="0" collapsed="false">
      <c r="A351" s="3" t="s">
        <v>599</v>
      </c>
      <c r="B351" s="3" t="s">
        <v>15</v>
      </c>
      <c r="C351" s="3" t="n">
        <v>2014</v>
      </c>
      <c r="D351" s="3" t="s">
        <v>634</v>
      </c>
      <c r="E351" s="4" t="s">
        <v>635</v>
      </c>
      <c r="F351" s="3" t="s">
        <v>29</v>
      </c>
      <c r="G351" s="3" t="s">
        <v>19</v>
      </c>
      <c r="H351" s="3" t="s">
        <v>34</v>
      </c>
      <c r="I351" s="3"/>
      <c r="J351" s="3"/>
      <c r="K351" s="3" t="s">
        <v>22</v>
      </c>
      <c r="L351" s="5" t="s">
        <v>611</v>
      </c>
      <c r="M351" s="3" t="s">
        <v>602</v>
      </c>
      <c r="N351" s="3" t="s">
        <v>518</v>
      </c>
    </row>
    <row r="352" customFormat="false" ht="15" hidden="false" customHeight="true" outlineLevel="0" collapsed="false">
      <c r="A352" s="3" t="s">
        <v>599</v>
      </c>
      <c r="B352" s="3" t="s">
        <v>15</v>
      </c>
      <c r="C352" s="3" t="n">
        <v>2014</v>
      </c>
      <c r="D352" s="3" t="s">
        <v>636</v>
      </c>
      <c r="E352" s="4" t="s">
        <v>637</v>
      </c>
      <c r="F352" s="3" t="s">
        <v>18</v>
      </c>
      <c r="G352" s="3" t="s">
        <v>19</v>
      </c>
      <c r="H352" s="3" t="s">
        <v>15</v>
      </c>
      <c r="I352" s="6" t="s">
        <v>622</v>
      </c>
      <c r="J352" s="3" t="s">
        <v>21</v>
      </c>
      <c r="K352" s="3" t="s">
        <v>22</v>
      </c>
      <c r="L352" s="5" t="s">
        <v>611</v>
      </c>
      <c r="M352" s="3" t="s">
        <v>602</v>
      </c>
      <c r="N352" s="3" t="s">
        <v>518</v>
      </c>
    </row>
    <row r="353" customFormat="false" ht="15" hidden="false" customHeight="true" outlineLevel="0" collapsed="false">
      <c r="A353" s="3" t="s">
        <v>599</v>
      </c>
      <c r="B353" s="3" t="s">
        <v>15</v>
      </c>
      <c r="C353" s="3" t="n">
        <v>2015</v>
      </c>
      <c r="D353" s="3" t="s">
        <v>638</v>
      </c>
      <c r="E353" s="4" t="s">
        <v>639</v>
      </c>
      <c r="F353" s="3" t="s">
        <v>18</v>
      </c>
      <c r="G353" s="3" t="s">
        <v>19</v>
      </c>
      <c r="H353" s="3" t="s">
        <v>15</v>
      </c>
      <c r="I353" s="3" t="s">
        <v>61</v>
      </c>
      <c r="J353" s="3" t="s">
        <v>21</v>
      </c>
      <c r="K353" s="3" t="s">
        <v>22</v>
      </c>
      <c r="L353" s="5"/>
      <c r="M353" s="3" t="s">
        <v>602</v>
      </c>
      <c r="N353" s="3" t="s">
        <v>518</v>
      </c>
    </row>
    <row r="354" customFormat="false" ht="15" hidden="false" customHeight="true" outlineLevel="0" collapsed="false">
      <c r="A354" s="3" t="s">
        <v>599</v>
      </c>
      <c r="B354" s="3" t="s">
        <v>15</v>
      </c>
      <c r="C354" s="3" t="n">
        <v>2016</v>
      </c>
      <c r="D354" s="3" t="s">
        <v>183</v>
      </c>
      <c r="E354" s="4" t="s">
        <v>640</v>
      </c>
      <c r="F354" s="3" t="s">
        <v>29</v>
      </c>
      <c r="G354" s="3" t="s">
        <v>19</v>
      </c>
      <c r="H354" s="3" t="s">
        <v>15</v>
      </c>
      <c r="I354" s="3"/>
      <c r="J354" s="3"/>
      <c r="K354" s="3" t="s">
        <v>22</v>
      </c>
      <c r="L354" s="5"/>
      <c r="M354" s="3" t="s">
        <v>602</v>
      </c>
      <c r="N354" s="3" t="s">
        <v>518</v>
      </c>
    </row>
    <row r="355" customFormat="false" ht="15" hidden="false" customHeight="true" outlineLevel="0" collapsed="false">
      <c r="A355" s="3" t="s">
        <v>599</v>
      </c>
      <c r="B355" s="3" t="s">
        <v>15</v>
      </c>
      <c r="C355" s="3" t="n">
        <v>2017</v>
      </c>
      <c r="D355" s="3" t="s">
        <v>641</v>
      </c>
      <c r="E355" s="4" t="s">
        <v>642</v>
      </c>
      <c r="F355" s="3" t="s">
        <v>29</v>
      </c>
      <c r="G355" s="3" t="s">
        <v>19</v>
      </c>
      <c r="H355" s="3" t="s">
        <v>15</v>
      </c>
      <c r="I355" s="3"/>
      <c r="J355" s="3"/>
      <c r="K355" s="3" t="s">
        <v>22</v>
      </c>
      <c r="L355" s="5"/>
      <c r="M355" s="3" t="s">
        <v>602</v>
      </c>
      <c r="N355" s="3" t="s">
        <v>518</v>
      </c>
    </row>
    <row r="356" customFormat="false" ht="15" hidden="false" customHeight="true" outlineLevel="0" collapsed="false">
      <c r="A356" s="3" t="s">
        <v>599</v>
      </c>
      <c r="B356" s="3" t="s">
        <v>15</v>
      </c>
      <c r="C356" s="3" t="n">
        <v>2018</v>
      </c>
      <c r="D356" s="3" t="s">
        <v>643</v>
      </c>
      <c r="E356" s="4" t="s">
        <v>644</v>
      </c>
      <c r="F356" s="3" t="s">
        <v>18</v>
      </c>
      <c r="G356" s="3" t="s">
        <v>19</v>
      </c>
      <c r="H356" s="3" t="s">
        <v>15</v>
      </c>
      <c r="I356" s="3" t="s">
        <v>61</v>
      </c>
      <c r="J356" s="3" t="s">
        <v>21</v>
      </c>
      <c r="K356" s="3" t="s">
        <v>22</v>
      </c>
      <c r="L356" s="5"/>
      <c r="M356" s="3" t="s">
        <v>602</v>
      </c>
      <c r="N356" s="3" t="s">
        <v>518</v>
      </c>
    </row>
    <row r="357" customFormat="false" ht="15" hidden="false" customHeight="true" outlineLevel="0" collapsed="false">
      <c r="A357" s="3" t="s">
        <v>599</v>
      </c>
      <c r="B357" s="3" t="s">
        <v>15</v>
      </c>
      <c r="C357" s="3" t="n">
        <v>2019</v>
      </c>
      <c r="D357" s="3" t="s">
        <v>645</v>
      </c>
      <c r="E357" s="4" t="s">
        <v>646</v>
      </c>
      <c r="F357" s="3" t="s">
        <v>29</v>
      </c>
      <c r="G357" s="3" t="s">
        <v>19</v>
      </c>
      <c r="H357" s="3" t="s">
        <v>15</v>
      </c>
      <c r="I357" s="3"/>
      <c r="J357" s="3"/>
      <c r="K357" s="3" t="s">
        <v>22</v>
      </c>
      <c r="L357" s="5"/>
      <c r="M357" s="3" t="s">
        <v>602</v>
      </c>
      <c r="N357" s="3" t="s">
        <v>518</v>
      </c>
    </row>
    <row r="358" customFormat="false" ht="15" hidden="false" customHeight="true" outlineLevel="0" collapsed="false">
      <c r="A358" s="3" t="s">
        <v>599</v>
      </c>
      <c r="B358" s="3" t="s">
        <v>15</v>
      </c>
      <c r="C358" s="3" t="n">
        <v>2020</v>
      </c>
      <c r="D358" s="3" t="s">
        <v>647</v>
      </c>
      <c r="E358" s="4" t="s">
        <v>648</v>
      </c>
      <c r="F358" s="3" t="s">
        <v>18</v>
      </c>
      <c r="G358" s="3" t="s">
        <v>19</v>
      </c>
      <c r="H358" s="3" t="s">
        <v>15</v>
      </c>
      <c r="I358" s="3" t="s">
        <v>61</v>
      </c>
      <c r="J358" s="3" t="s">
        <v>21</v>
      </c>
      <c r="K358" s="3" t="s">
        <v>22</v>
      </c>
      <c r="L358" s="5"/>
      <c r="M358" s="3" t="s">
        <v>602</v>
      </c>
      <c r="N358" s="3" t="s">
        <v>518</v>
      </c>
    </row>
    <row r="359" customFormat="false" ht="15" hidden="false" customHeight="true" outlineLevel="0" collapsed="false">
      <c r="A359" s="3" t="s">
        <v>599</v>
      </c>
      <c r="B359" s="3" t="s">
        <v>15</v>
      </c>
      <c r="C359" s="3" t="n">
        <v>2021</v>
      </c>
      <c r="D359" s="3" t="s">
        <v>649</v>
      </c>
      <c r="E359" s="4" t="s">
        <v>650</v>
      </c>
      <c r="F359" s="3" t="s">
        <v>18</v>
      </c>
      <c r="G359" s="3" t="s">
        <v>19</v>
      </c>
      <c r="H359" s="3" t="s">
        <v>15</v>
      </c>
      <c r="I359" s="3" t="s">
        <v>61</v>
      </c>
      <c r="J359" s="3" t="s">
        <v>21</v>
      </c>
      <c r="K359" s="3" t="s">
        <v>22</v>
      </c>
      <c r="L359" s="5"/>
      <c r="M359" s="3" t="s">
        <v>602</v>
      </c>
      <c r="N359" s="3" t="s">
        <v>518</v>
      </c>
    </row>
    <row r="360" customFormat="false" ht="15" hidden="false" customHeight="true" outlineLevel="0" collapsed="false">
      <c r="A360" s="3" t="s">
        <v>599</v>
      </c>
      <c r="B360" s="3" t="s">
        <v>15</v>
      </c>
      <c r="C360" s="3" t="n">
        <v>2022</v>
      </c>
      <c r="D360" s="3" t="s">
        <v>651</v>
      </c>
      <c r="E360" s="4" t="s">
        <v>652</v>
      </c>
      <c r="F360" s="3" t="s">
        <v>18</v>
      </c>
      <c r="G360" s="3" t="s">
        <v>19</v>
      </c>
      <c r="H360" s="3" t="s">
        <v>15</v>
      </c>
      <c r="I360" s="3" t="s">
        <v>61</v>
      </c>
      <c r="J360" s="3" t="s">
        <v>21</v>
      </c>
      <c r="K360" s="3" t="s">
        <v>22</v>
      </c>
      <c r="L360" s="5"/>
      <c r="M360" s="3" t="s">
        <v>602</v>
      </c>
      <c r="N360" s="3" t="s">
        <v>518</v>
      </c>
    </row>
    <row r="361" customFormat="false" ht="15" hidden="false" customHeight="true" outlineLevel="0" collapsed="false">
      <c r="A361" s="3" t="s">
        <v>599</v>
      </c>
      <c r="B361" s="3" t="s">
        <v>15</v>
      </c>
      <c r="C361" s="3" t="n">
        <v>2023</v>
      </c>
      <c r="D361" s="3" t="s">
        <v>653</v>
      </c>
      <c r="E361" s="4" t="s">
        <v>654</v>
      </c>
      <c r="F361" s="3" t="s">
        <v>18</v>
      </c>
      <c r="G361" s="3" t="s">
        <v>19</v>
      </c>
      <c r="H361" s="3" t="s">
        <v>15</v>
      </c>
      <c r="I361" s="3" t="s">
        <v>61</v>
      </c>
      <c r="J361" s="3" t="s">
        <v>21</v>
      </c>
      <c r="K361" s="3" t="s">
        <v>22</v>
      </c>
      <c r="L361" s="5"/>
      <c r="M361" s="3" t="s">
        <v>602</v>
      </c>
      <c r="N361" s="3" t="s">
        <v>518</v>
      </c>
    </row>
    <row r="362" customFormat="false" ht="15" hidden="false" customHeight="true" outlineLevel="0" collapsed="false">
      <c r="A362" s="3" t="s">
        <v>599</v>
      </c>
      <c r="B362" s="3" t="s">
        <v>15</v>
      </c>
      <c r="C362" s="3" t="n">
        <v>2024</v>
      </c>
      <c r="D362" s="3" t="s">
        <v>655</v>
      </c>
      <c r="E362" s="4" t="s">
        <v>656</v>
      </c>
      <c r="F362" s="3" t="s">
        <v>29</v>
      </c>
      <c r="G362" s="3" t="s">
        <v>19</v>
      </c>
      <c r="H362" s="3" t="s">
        <v>15</v>
      </c>
      <c r="I362" s="3"/>
      <c r="J362" s="3"/>
      <c r="K362" s="3" t="s">
        <v>22</v>
      </c>
      <c r="L362" s="5"/>
      <c r="M362" s="3" t="s">
        <v>602</v>
      </c>
      <c r="N362" s="3" t="s">
        <v>518</v>
      </c>
    </row>
    <row r="363" customFormat="false" ht="15" hidden="false" customHeight="true" outlineLevel="0" collapsed="false">
      <c r="A363" s="3" t="s">
        <v>599</v>
      </c>
      <c r="B363" s="3" t="s">
        <v>15</v>
      </c>
      <c r="C363" s="3" t="n">
        <v>2025</v>
      </c>
      <c r="D363" s="3" t="s">
        <v>657</v>
      </c>
      <c r="E363" s="4" t="s">
        <v>658</v>
      </c>
      <c r="F363" s="3" t="s">
        <v>29</v>
      </c>
      <c r="G363" s="3" t="s">
        <v>19</v>
      </c>
      <c r="H363" s="3" t="s">
        <v>34</v>
      </c>
      <c r="I363" s="3"/>
      <c r="J363" s="3"/>
      <c r="K363" s="3" t="s">
        <v>22</v>
      </c>
      <c r="L363" s="5"/>
      <c r="M363" s="3" t="s">
        <v>602</v>
      </c>
      <c r="N363" s="3" t="s">
        <v>518</v>
      </c>
    </row>
    <row r="364" customFormat="false" ht="15" hidden="false" customHeight="true" outlineLevel="0" collapsed="false">
      <c r="A364" s="3" t="s">
        <v>659</v>
      </c>
      <c r="B364" s="3" t="s">
        <v>37</v>
      </c>
      <c r="C364" s="3" t="n">
        <v>2000</v>
      </c>
      <c r="D364" s="3"/>
      <c r="E364" s="4"/>
      <c r="F364" s="3"/>
      <c r="G364" s="3" t="s">
        <v>114</v>
      </c>
      <c r="H364" s="3"/>
      <c r="I364" s="3"/>
      <c r="J364" s="3"/>
      <c r="K364" s="3" t="s">
        <v>22</v>
      </c>
      <c r="L364" s="5" t="s">
        <v>660</v>
      </c>
      <c r="M364" s="3" t="s">
        <v>661</v>
      </c>
      <c r="N364" s="3" t="s">
        <v>518</v>
      </c>
    </row>
    <row r="365" customFormat="false" ht="15" hidden="false" customHeight="true" outlineLevel="0" collapsed="false">
      <c r="A365" s="3" t="s">
        <v>659</v>
      </c>
      <c r="B365" s="3" t="s">
        <v>37</v>
      </c>
      <c r="C365" s="3" t="n">
        <v>2001</v>
      </c>
      <c r="D365" s="3"/>
      <c r="E365" s="4"/>
      <c r="F365" s="3"/>
      <c r="G365" s="3" t="s">
        <v>114</v>
      </c>
      <c r="H365" s="3"/>
      <c r="I365" s="3"/>
      <c r="J365" s="3"/>
      <c r="K365" s="3" t="s">
        <v>22</v>
      </c>
      <c r="L365" s="5" t="s">
        <v>660</v>
      </c>
      <c r="M365" s="3" t="s">
        <v>661</v>
      </c>
      <c r="N365" s="3" t="s">
        <v>518</v>
      </c>
    </row>
    <row r="366" customFormat="false" ht="15" hidden="false" customHeight="true" outlineLevel="0" collapsed="false">
      <c r="A366" s="3" t="s">
        <v>659</v>
      </c>
      <c r="B366" s="3" t="s">
        <v>37</v>
      </c>
      <c r="C366" s="3" t="n">
        <v>2002</v>
      </c>
      <c r="D366" s="3" t="s">
        <v>392</v>
      </c>
      <c r="E366" s="4" t="s">
        <v>662</v>
      </c>
      <c r="F366" s="3" t="s">
        <v>29</v>
      </c>
      <c r="G366" s="3" t="s">
        <v>19</v>
      </c>
      <c r="H366" s="3" t="s">
        <v>37</v>
      </c>
      <c r="I366" s="3"/>
      <c r="J366" s="3"/>
      <c r="K366" s="3" t="s">
        <v>22</v>
      </c>
      <c r="L366" s="5"/>
      <c r="M366" s="3" t="s">
        <v>661</v>
      </c>
      <c r="N366" s="3" t="s">
        <v>518</v>
      </c>
    </row>
    <row r="367" customFormat="false" ht="15" hidden="false" customHeight="true" outlineLevel="0" collapsed="false">
      <c r="A367" s="3" t="s">
        <v>659</v>
      </c>
      <c r="B367" s="3" t="s">
        <v>37</v>
      </c>
      <c r="C367" s="3" t="n">
        <v>2003</v>
      </c>
      <c r="D367" s="3" t="s">
        <v>169</v>
      </c>
      <c r="E367" s="4" t="s">
        <v>463</v>
      </c>
      <c r="F367" s="3" t="s">
        <v>29</v>
      </c>
      <c r="G367" s="3" t="s">
        <v>19</v>
      </c>
      <c r="H367" s="3" t="s">
        <v>34</v>
      </c>
      <c r="I367" s="3"/>
      <c r="J367" s="3"/>
      <c r="K367" s="3" t="s">
        <v>22</v>
      </c>
      <c r="L367" s="5"/>
      <c r="M367" s="3" t="s">
        <v>661</v>
      </c>
      <c r="N367" s="3" t="s">
        <v>518</v>
      </c>
    </row>
    <row r="368" customFormat="false" ht="15" hidden="false" customHeight="true" outlineLevel="0" collapsed="false">
      <c r="A368" s="3" t="s">
        <v>659</v>
      </c>
      <c r="B368" s="3" t="s">
        <v>37</v>
      </c>
      <c r="C368" s="3" t="n">
        <v>2004</v>
      </c>
      <c r="D368" s="3" t="s">
        <v>663</v>
      </c>
      <c r="E368" s="4" t="s">
        <v>664</v>
      </c>
      <c r="F368" s="3" t="s">
        <v>29</v>
      </c>
      <c r="G368" s="3" t="s">
        <v>19</v>
      </c>
      <c r="H368" s="3" t="s">
        <v>37</v>
      </c>
      <c r="I368" s="3"/>
      <c r="J368" s="3"/>
      <c r="K368" s="3" t="s">
        <v>22</v>
      </c>
      <c r="L368" s="5"/>
      <c r="M368" s="3" t="s">
        <v>661</v>
      </c>
      <c r="N368" s="3" t="s">
        <v>518</v>
      </c>
    </row>
    <row r="369" customFormat="false" ht="15" hidden="false" customHeight="true" outlineLevel="0" collapsed="false">
      <c r="A369" s="3" t="s">
        <v>659</v>
      </c>
      <c r="B369" s="3" t="s">
        <v>37</v>
      </c>
      <c r="C369" s="3" t="n">
        <v>2005</v>
      </c>
      <c r="D369" s="3" t="s">
        <v>665</v>
      </c>
      <c r="E369" s="4" t="s">
        <v>666</v>
      </c>
      <c r="F369" s="3" t="s">
        <v>29</v>
      </c>
      <c r="G369" s="3" t="s">
        <v>19</v>
      </c>
      <c r="H369" s="3" t="s">
        <v>37</v>
      </c>
      <c r="I369" s="3"/>
      <c r="J369" s="3"/>
      <c r="K369" s="3" t="s">
        <v>22</v>
      </c>
      <c r="L369" s="5"/>
      <c r="M369" s="3" t="s">
        <v>661</v>
      </c>
      <c r="N369" s="3" t="s">
        <v>518</v>
      </c>
    </row>
    <row r="370" customFormat="false" ht="15" hidden="false" customHeight="true" outlineLevel="0" collapsed="false">
      <c r="A370" s="3" t="s">
        <v>659</v>
      </c>
      <c r="B370" s="3" t="s">
        <v>37</v>
      </c>
      <c r="C370" s="3" t="n">
        <v>2006</v>
      </c>
      <c r="D370" s="3" t="s">
        <v>667</v>
      </c>
      <c r="E370" s="4" t="s">
        <v>668</v>
      </c>
      <c r="F370" s="3" t="s">
        <v>18</v>
      </c>
      <c r="G370" s="3" t="s">
        <v>19</v>
      </c>
      <c r="H370" s="3" t="s">
        <v>37</v>
      </c>
      <c r="I370" s="3" t="s">
        <v>20</v>
      </c>
      <c r="J370" s="3" t="s">
        <v>21</v>
      </c>
      <c r="K370" s="3" t="s">
        <v>22</v>
      </c>
      <c r="L370" s="5"/>
      <c r="M370" s="3" t="s">
        <v>661</v>
      </c>
      <c r="N370" s="3" t="s">
        <v>518</v>
      </c>
    </row>
    <row r="371" customFormat="false" ht="15" hidden="false" customHeight="true" outlineLevel="0" collapsed="false">
      <c r="A371" s="3" t="s">
        <v>659</v>
      </c>
      <c r="B371" s="3" t="s">
        <v>37</v>
      </c>
      <c r="C371" s="3" t="n">
        <v>2007</v>
      </c>
      <c r="D371" s="3" t="s">
        <v>75</v>
      </c>
      <c r="E371" s="4" t="s">
        <v>434</v>
      </c>
      <c r="F371" s="3" t="s">
        <v>29</v>
      </c>
      <c r="G371" s="3" t="s">
        <v>19</v>
      </c>
      <c r="H371" s="3" t="s">
        <v>15</v>
      </c>
      <c r="I371" s="3"/>
      <c r="J371" s="3"/>
      <c r="K371" s="3" t="s">
        <v>22</v>
      </c>
      <c r="L371" s="5"/>
      <c r="M371" s="3" t="s">
        <v>661</v>
      </c>
      <c r="N371" s="3" t="s">
        <v>518</v>
      </c>
    </row>
    <row r="372" customFormat="false" ht="15" hidden="false" customHeight="true" outlineLevel="0" collapsed="false">
      <c r="A372" s="3" t="s">
        <v>659</v>
      </c>
      <c r="B372" s="3" t="s">
        <v>37</v>
      </c>
      <c r="C372" s="3" t="n">
        <v>2008</v>
      </c>
      <c r="D372" s="3" t="s">
        <v>669</v>
      </c>
      <c r="E372" s="4" t="s">
        <v>670</v>
      </c>
      <c r="F372" s="3" t="s">
        <v>29</v>
      </c>
      <c r="G372" s="3" t="s">
        <v>19</v>
      </c>
      <c r="H372" s="3" t="s">
        <v>37</v>
      </c>
      <c r="I372" s="3"/>
      <c r="J372" s="3"/>
      <c r="K372" s="3" t="s">
        <v>22</v>
      </c>
      <c r="L372" s="5"/>
      <c r="M372" s="3" t="s">
        <v>661</v>
      </c>
      <c r="N372" s="3" t="s">
        <v>518</v>
      </c>
    </row>
    <row r="373" customFormat="false" ht="15" hidden="false" customHeight="true" outlineLevel="0" collapsed="false">
      <c r="A373" s="3" t="s">
        <v>659</v>
      </c>
      <c r="B373" s="3" t="s">
        <v>37</v>
      </c>
      <c r="C373" s="3" t="n">
        <v>2009</v>
      </c>
      <c r="D373" s="3" t="s">
        <v>195</v>
      </c>
      <c r="E373" s="4" t="s">
        <v>671</v>
      </c>
      <c r="F373" s="3" t="s">
        <v>29</v>
      </c>
      <c r="G373" s="3" t="s">
        <v>19</v>
      </c>
      <c r="H373" s="3" t="s">
        <v>37</v>
      </c>
      <c r="I373" s="3"/>
      <c r="J373" s="3"/>
      <c r="K373" s="3" t="s">
        <v>22</v>
      </c>
      <c r="L373" s="5"/>
      <c r="M373" s="3" t="s">
        <v>661</v>
      </c>
      <c r="N373" s="3" t="s">
        <v>518</v>
      </c>
    </row>
    <row r="374" customFormat="false" ht="15" hidden="false" customHeight="true" outlineLevel="0" collapsed="false">
      <c r="A374" s="3" t="s">
        <v>659</v>
      </c>
      <c r="B374" s="3" t="s">
        <v>37</v>
      </c>
      <c r="C374" s="3" t="n">
        <v>2010</v>
      </c>
      <c r="D374" s="3" t="s">
        <v>205</v>
      </c>
      <c r="E374" s="4" t="s">
        <v>672</v>
      </c>
      <c r="F374" s="3" t="s">
        <v>18</v>
      </c>
      <c r="G374" s="3" t="s">
        <v>19</v>
      </c>
      <c r="H374" s="3" t="s">
        <v>37</v>
      </c>
      <c r="I374" s="3" t="s">
        <v>61</v>
      </c>
      <c r="J374" s="3" t="s">
        <v>62</v>
      </c>
      <c r="K374" s="3" t="s">
        <v>22</v>
      </c>
      <c r="L374" s="5"/>
      <c r="M374" s="3" t="s">
        <v>661</v>
      </c>
      <c r="N374" s="3" t="s">
        <v>518</v>
      </c>
    </row>
    <row r="375" customFormat="false" ht="15" hidden="false" customHeight="true" outlineLevel="0" collapsed="false">
      <c r="A375" s="3" t="s">
        <v>659</v>
      </c>
      <c r="B375" s="3" t="s">
        <v>37</v>
      </c>
      <c r="C375" s="3" t="n">
        <v>2011</v>
      </c>
      <c r="D375" s="3" t="s">
        <v>95</v>
      </c>
      <c r="E375" s="4" t="s">
        <v>673</v>
      </c>
      <c r="F375" s="3" t="s">
        <v>18</v>
      </c>
      <c r="G375" s="3" t="s">
        <v>19</v>
      </c>
      <c r="H375" s="3" t="s">
        <v>15</v>
      </c>
      <c r="I375" s="3" t="s">
        <v>20</v>
      </c>
      <c r="J375" s="3" t="s">
        <v>21</v>
      </c>
      <c r="K375" s="3" t="s">
        <v>22</v>
      </c>
      <c r="L375" s="5"/>
      <c r="M375" s="3" t="s">
        <v>661</v>
      </c>
      <c r="N375" s="3" t="s">
        <v>518</v>
      </c>
    </row>
    <row r="376" customFormat="false" ht="15" hidden="false" customHeight="true" outlineLevel="0" collapsed="false">
      <c r="A376" s="3" t="s">
        <v>659</v>
      </c>
      <c r="B376" s="3" t="s">
        <v>37</v>
      </c>
      <c r="C376" s="3" t="n">
        <v>2012</v>
      </c>
      <c r="D376" s="3" t="s">
        <v>455</v>
      </c>
      <c r="E376" s="4" t="s">
        <v>674</v>
      </c>
      <c r="F376" s="3" t="s">
        <v>29</v>
      </c>
      <c r="G376" s="3" t="s">
        <v>19</v>
      </c>
      <c r="H376" s="3" t="s">
        <v>37</v>
      </c>
      <c r="I376" s="3"/>
      <c r="J376" s="3"/>
      <c r="K376" s="3" t="s">
        <v>22</v>
      </c>
      <c r="L376" s="5"/>
      <c r="M376" s="3" t="s">
        <v>661</v>
      </c>
      <c r="N376" s="3" t="s">
        <v>518</v>
      </c>
    </row>
    <row r="377" customFormat="false" ht="15" hidden="false" customHeight="true" outlineLevel="0" collapsed="false">
      <c r="A377" s="3" t="s">
        <v>659</v>
      </c>
      <c r="B377" s="3" t="s">
        <v>37</v>
      </c>
      <c r="C377" s="3" t="n">
        <v>2013</v>
      </c>
      <c r="D377" s="3" t="s">
        <v>675</v>
      </c>
      <c r="E377" s="4" t="s">
        <v>676</v>
      </c>
      <c r="F377" s="3" t="s">
        <v>29</v>
      </c>
      <c r="G377" s="3" t="s">
        <v>19</v>
      </c>
      <c r="H377" s="3" t="s">
        <v>37</v>
      </c>
      <c r="I377" s="3"/>
      <c r="J377" s="3"/>
      <c r="K377" s="3" t="s">
        <v>22</v>
      </c>
      <c r="L377" s="5"/>
      <c r="M377" s="3" t="s">
        <v>661</v>
      </c>
      <c r="N377" s="3" t="s">
        <v>518</v>
      </c>
    </row>
    <row r="378" customFormat="false" ht="15" hidden="false" customHeight="true" outlineLevel="0" collapsed="false">
      <c r="A378" s="3" t="s">
        <v>659</v>
      </c>
      <c r="B378" s="3" t="s">
        <v>37</v>
      </c>
      <c r="C378" s="3" t="n">
        <v>2014</v>
      </c>
      <c r="D378" s="3" t="s">
        <v>233</v>
      </c>
      <c r="E378" s="4" t="s">
        <v>677</v>
      </c>
      <c r="F378" s="3" t="s">
        <v>29</v>
      </c>
      <c r="G378" s="3" t="s">
        <v>19</v>
      </c>
      <c r="H378" s="3" t="s">
        <v>37</v>
      </c>
      <c r="I378" s="3"/>
      <c r="J378" s="3"/>
      <c r="K378" s="3" t="s">
        <v>22</v>
      </c>
      <c r="L378" s="5"/>
      <c r="M378" s="3" t="s">
        <v>661</v>
      </c>
      <c r="N378" s="3" t="s">
        <v>518</v>
      </c>
    </row>
    <row r="379" customFormat="false" ht="15" hidden="false" customHeight="true" outlineLevel="0" collapsed="false">
      <c r="A379" s="3" t="s">
        <v>659</v>
      </c>
      <c r="B379" s="3" t="s">
        <v>37</v>
      </c>
      <c r="C379" s="3" t="n">
        <v>2015</v>
      </c>
      <c r="D379" s="3" t="s">
        <v>597</v>
      </c>
      <c r="E379" s="4" t="s">
        <v>678</v>
      </c>
      <c r="F379" s="3" t="s">
        <v>29</v>
      </c>
      <c r="G379" s="3" t="s">
        <v>19</v>
      </c>
      <c r="H379" s="3" t="s">
        <v>15</v>
      </c>
      <c r="I379" s="3"/>
      <c r="J379" s="3"/>
      <c r="K379" s="3" t="s">
        <v>22</v>
      </c>
      <c r="L379" s="5"/>
      <c r="M379" s="3" t="s">
        <v>661</v>
      </c>
      <c r="N379" s="3" t="s">
        <v>518</v>
      </c>
    </row>
    <row r="380" customFormat="false" ht="15" hidden="false" customHeight="true" outlineLevel="0" collapsed="false">
      <c r="A380" s="3" t="s">
        <v>659</v>
      </c>
      <c r="B380" s="3" t="s">
        <v>37</v>
      </c>
      <c r="C380" s="3" t="n">
        <v>2016</v>
      </c>
      <c r="D380" s="3" t="s">
        <v>486</v>
      </c>
      <c r="E380" s="4" t="s">
        <v>679</v>
      </c>
      <c r="F380" s="3" t="s">
        <v>29</v>
      </c>
      <c r="G380" s="3" t="s">
        <v>19</v>
      </c>
      <c r="H380" s="3" t="s">
        <v>34</v>
      </c>
      <c r="I380" s="3"/>
      <c r="J380" s="3"/>
      <c r="K380" s="3" t="s">
        <v>22</v>
      </c>
      <c r="L380" s="5"/>
      <c r="M380" s="3" t="s">
        <v>661</v>
      </c>
      <c r="N380" s="3" t="s">
        <v>518</v>
      </c>
    </row>
    <row r="381" customFormat="false" ht="15" hidden="false" customHeight="true" outlineLevel="0" collapsed="false">
      <c r="A381" s="3" t="s">
        <v>659</v>
      </c>
      <c r="B381" s="3" t="s">
        <v>37</v>
      </c>
      <c r="C381" s="3" t="n">
        <v>2017</v>
      </c>
      <c r="D381" s="3" t="s">
        <v>680</v>
      </c>
      <c r="E381" s="4" t="s">
        <v>681</v>
      </c>
      <c r="F381" s="3" t="s">
        <v>29</v>
      </c>
      <c r="G381" s="3" t="s">
        <v>19</v>
      </c>
      <c r="H381" s="3" t="s">
        <v>37</v>
      </c>
      <c r="I381" s="3"/>
      <c r="J381" s="3"/>
      <c r="K381" s="3" t="s">
        <v>22</v>
      </c>
      <c r="L381" s="5"/>
      <c r="M381" s="3" t="s">
        <v>661</v>
      </c>
      <c r="N381" s="3" t="s">
        <v>518</v>
      </c>
    </row>
    <row r="382" customFormat="false" ht="15" hidden="false" customHeight="true" outlineLevel="0" collapsed="false">
      <c r="A382" s="3" t="s">
        <v>659</v>
      </c>
      <c r="B382" s="3" t="s">
        <v>37</v>
      </c>
      <c r="C382" s="3" t="n">
        <v>2018</v>
      </c>
      <c r="D382" s="3" t="s">
        <v>255</v>
      </c>
      <c r="E382" s="4" t="s">
        <v>682</v>
      </c>
      <c r="F382" s="3" t="s">
        <v>29</v>
      </c>
      <c r="G382" s="3" t="s">
        <v>19</v>
      </c>
      <c r="H382" s="3" t="s">
        <v>15</v>
      </c>
      <c r="I382" s="3"/>
      <c r="J382" s="3"/>
      <c r="K382" s="3" t="s">
        <v>22</v>
      </c>
      <c r="L382" s="5"/>
      <c r="M382" s="3" t="s">
        <v>661</v>
      </c>
      <c r="N382" s="3" t="s">
        <v>518</v>
      </c>
    </row>
    <row r="383" customFormat="false" ht="15" hidden="false" customHeight="true" outlineLevel="0" collapsed="false">
      <c r="A383" s="3" t="s">
        <v>659</v>
      </c>
      <c r="B383" s="3" t="s">
        <v>37</v>
      </c>
      <c r="C383" s="3" t="n">
        <v>2019</v>
      </c>
      <c r="D383" s="3" t="s">
        <v>251</v>
      </c>
      <c r="E383" s="4" t="s">
        <v>683</v>
      </c>
      <c r="F383" s="3" t="s">
        <v>29</v>
      </c>
      <c r="G383" s="3" t="s">
        <v>19</v>
      </c>
      <c r="H383" s="3" t="s">
        <v>37</v>
      </c>
      <c r="I383" s="3"/>
      <c r="J383" s="3"/>
      <c r="K383" s="3" t="s">
        <v>22</v>
      </c>
      <c r="L383" s="5"/>
      <c r="M383" s="3" t="s">
        <v>661</v>
      </c>
      <c r="N383" s="3" t="s">
        <v>518</v>
      </c>
    </row>
    <row r="384" customFormat="false" ht="15" hidden="false" customHeight="true" outlineLevel="0" collapsed="false">
      <c r="A384" s="3" t="s">
        <v>659</v>
      </c>
      <c r="B384" s="3" t="s">
        <v>37</v>
      </c>
      <c r="C384" s="3" t="n">
        <v>2020</v>
      </c>
      <c r="D384" s="3" t="s">
        <v>684</v>
      </c>
      <c r="E384" s="4" t="s">
        <v>685</v>
      </c>
      <c r="F384" s="3" t="s">
        <v>29</v>
      </c>
      <c r="G384" s="3" t="s">
        <v>19</v>
      </c>
      <c r="H384" s="3" t="s">
        <v>37</v>
      </c>
      <c r="I384" s="3"/>
      <c r="J384" s="3"/>
      <c r="K384" s="3" t="s">
        <v>22</v>
      </c>
      <c r="L384" s="5"/>
      <c r="M384" s="3" t="s">
        <v>661</v>
      </c>
      <c r="N384" s="3" t="s">
        <v>518</v>
      </c>
    </row>
    <row r="385" customFormat="false" ht="15" hidden="false" customHeight="true" outlineLevel="0" collapsed="false">
      <c r="A385" s="3" t="s">
        <v>659</v>
      </c>
      <c r="B385" s="3" t="s">
        <v>37</v>
      </c>
      <c r="C385" s="3" t="n">
        <v>2021</v>
      </c>
      <c r="D385" s="3" t="s">
        <v>686</v>
      </c>
      <c r="E385" s="4" t="s">
        <v>687</v>
      </c>
      <c r="F385" s="3" t="s">
        <v>29</v>
      </c>
      <c r="G385" s="3" t="s">
        <v>19</v>
      </c>
      <c r="H385" s="3" t="s">
        <v>37</v>
      </c>
      <c r="I385" s="3"/>
      <c r="J385" s="3"/>
      <c r="K385" s="3" t="s">
        <v>22</v>
      </c>
      <c r="L385" s="5"/>
      <c r="M385" s="3" t="s">
        <v>661</v>
      </c>
      <c r="N385" s="3" t="s">
        <v>518</v>
      </c>
    </row>
    <row r="386" customFormat="false" ht="15" hidden="false" customHeight="true" outlineLevel="0" collapsed="false">
      <c r="A386" s="3" t="s">
        <v>659</v>
      </c>
      <c r="B386" s="3" t="s">
        <v>37</v>
      </c>
      <c r="C386" s="3" t="n">
        <v>2022</v>
      </c>
      <c r="D386" s="3" t="s">
        <v>172</v>
      </c>
      <c r="E386" s="4" t="s">
        <v>688</v>
      </c>
      <c r="F386" s="3" t="s">
        <v>29</v>
      </c>
      <c r="G386" s="3" t="s">
        <v>19</v>
      </c>
      <c r="H386" s="3" t="s">
        <v>15</v>
      </c>
      <c r="I386" s="3"/>
      <c r="J386" s="3"/>
      <c r="K386" s="3" t="s">
        <v>22</v>
      </c>
      <c r="L386" s="5"/>
      <c r="M386" s="3" t="s">
        <v>661</v>
      </c>
      <c r="N386" s="3" t="s">
        <v>518</v>
      </c>
    </row>
    <row r="387" customFormat="false" ht="15" hidden="false" customHeight="true" outlineLevel="0" collapsed="false">
      <c r="A387" s="3" t="s">
        <v>659</v>
      </c>
      <c r="B387" s="3" t="s">
        <v>37</v>
      </c>
      <c r="C387" s="3" t="n">
        <v>2023</v>
      </c>
      <c r="D387" s="3" t="s">
        <v>323</v>
      </c>
      <c r="E387" s="4" t="s">
        <v>689</v>
      </c>
      <c r="F387" s="3" t="s">
        <v>18</v>
      </c>
      <c r="G387" s="3" t="s">
        <v>19</v>
      </c>
      <c r="H387" s="3" t="s">
        <v>15</v>
      </c>
      <c r="I387" s="3" t="s">
        <v>61</v>
      </c>
      <c r="J387" s="3" t="s">
        <v>21</v>
      </c>
      <c r="K387" s="3" t="s">
        <v>22</v>
      </c>
      <c r="L387" s="5"/>
      <c r="M387" s="3" t="s">
        <v>661</v>
      </c>
      <c r="N387" s="3" t="s">
        <v>518</v>
      </c>
    </row>
    <row r="388" customFormat="false" ht="15" hidden="false" customHeight="true" outlineLevel="0" collapsed="false">
      <c r="A388" s="3" t="s">
        <v>659</v>
      </c>
      <c r="B388" s="3" t="s">
        <v>37</v>
      </c>
      <c r="C388" s="3" t="n">
        <v>2024</v>
      </c>
      <c r="D388" s="3" t="s">
        <v>690</v>
      </c>
      <c r="E388" s="4" t="s">
        <v>691</v>
      </c>
      <c r="F388" s="3" t="s">
        <v>29</v>
      </c>
      <c r="G388" s="3" t="s">
        <v>19</v>
      </c>
      <c r="H388" s="3" t="s">
        <v>37</v>
      </c>
      <c r="I388" s="3"/>
      <c r="J388" s="3"/>
      <c r="K388" s="3" t="s">
        <v>22</v>
      </c>
      <c r="L388" s="5"/>
      <c r="M388" s="3" t="s">
        <v>661</v>
      </c>
      <c r="N388" s="3" t="s">
        <v>518</v>
      </c>
    </row>
    <row r="389" customFormat="false" ht="23.25" hidden="false" customHeight="true" outlineLevel="0" collapsed="false">
      <c r="A389" s="3" t="s">
        <v>659</v>
      </c>
      <c r="B389" s="3" t="s">
        <v>37</v>
      </c>
      <c r="C389" s="3" t="n">
        <v>2025</v>
      </c>
      <c r="D389" s="3" t="s">
        <v>692</v>
      </c>
      <c r="E389" s="4" t="s">
        <v>693</v>
      </c>
      <c r="F389" s="3" t="s">
        <v>29</v>
      </c>
      <c r="G389" s="3" t="s">
        <v>19</v>
      </c>
      <c r="H389" s="3" t="s">
        <v>37</v>
      </c>
      <c r="I389" s="3"/>
      <c r="J389" s="3"/>
      <c r="K389" s="3" t="s">
        <v>22</v>
      </c>
      <c r="L389" s="5"/>
      <c r="M389" s="3" t="s">
        <v>661</v>
      </c>
      <c r="N389" s="3" t="s">
        <v>518</v>
      </c>
    </row>
    <row r="390" customFormat="false" ht="15" hidden="false" customHeight="true" outlineLevel="0" collapsed="false">
      <c r="A390" s="3" t="s">
        <v>694</v>
      </c>
      <c r="B390" s="3" t="s">
        <v>37</v>
      </c>
      <c r="C390" s="3" t="n">
        <v>2000</v>
      </c>
      <c r="D390" s="3" t="s">
        <v>695</v>
      </c>
      <c r="E390" s="4" t="s">
        <v>696</v>
      </c>
      <c r="F390" s="3" t="s">
        <v>29</v>
      </c>
      <c r="G390" s="3" t="s">
        <v>19</v>
      </c>
      <c r="H390" s="3" t="s">
        <v>37</v>
      </c>
      <c r="I390" s="3"/>
      <c r="J390" s="3"/>
      <c r="K390" s="3" t="s">
        <v>22</v>
      </c>
      <c r="L390" s="5"/>
      <c r="M390" s="3" t="s">
        <v>697</v>
      </c>
      <c r="N390" s="3" t="s">
        <v>518</v>
      </c>
    </row>
    <row r="391" customFormat="false" ht="15" hidden="false" customHeight="true" outlineLevel="0" collapsed="false">
      <c r="A391" s="3" t="s">
        <v>694</v>
      </c>
      <c r="B391" s="3" t="s">
        <v>37</v>
      </c>
      <c r="C391" s="3" t="n">
        <v>2001</v>
      </c>
      <c r="D391" s="3" t="s">
        <v>698</v>
      </c>
      <c r="E391" s="4" t="s">
        <v>699</v>
      </c>
      <c r="F391" s="3" t="s">
        <v>18</v>
      </c>
      <c r="G391" s="3" t="s">
        <v>19</v>
      </c>
      <c r="H391" s="3" t="s">
        <v>37</v>
      </c>
      <c r="I391" s="3" t="s">
        <v>20</v>
      </c>
      <c r="J391" s="3" t="s">
        <v>21</v>
      </c>
      <c r="K391" s="3" t="s">
        <v>22</v>
      </c>
      <c r="L391" s="5"/>
      <c r="M391" s="3" t="s">
        <v>697</v>
      </c>
      <c r="N391" s="3" t="s">
        <v>518</v>
      </c>
    </row>
    <row r="392" customFormat="false" ht="15" hidden="false" customHeight="true" outlineLevel="0" collapsed="false">
      <c r="A392" s="3" t="s">
        <v>694</v>
      </c>
      <c r="B392" s="3" t="s">
        <v>37</v>
      </c>
      <c r="C392" s="3" t="n">
        <v>2002</v>
      </c>
      <c r="D392" s="3"/>
      <c r="E392" s="4"/>
      <c r="F392" s="3"/>
      <c r="G392" s="3" t="s">
        <v>114</v>
      </c>
      <c r="H392" s="3"/>
      <c r="I392" s="3"/>
      <c r="J392" s="3"/>
      <c r="K392" s="3" t="s">
        <v>22</v>
      </c>
      <c r="L392" s="5"/>
      <c r="M392" s="3" t="s">
        <v>697</v>
      </c>
      <c r="N392" s="3" t="s">
        <v>518</v>
      </c>
    </row>
    <row r="393" customFormat="false" ht="15" hidden="false" customHeight="true" outlineLevel="0" collapsed="false">
      <c r="A393" s="3" t="s">
        <v>694</v>
      </c>
      <c r="B393" s="3" t="s">
        <v>37</v>
      </c>
      <c r="C393" s="3" t="n">
        <v>2003</v>
      </c>
      <c r="D393" s="3" t="s">
        <v>700</v>
      </c>
      <c r="E393" s="4" t="s">
        <v>701</v>
      </c>
      <c r="F393" s="3" t="s">
        <v>29</v>
      </c>
      <c r="G393" s="3" t="s">
        <v>19</v>
      </c>
      <c r="H393" s="3" t="s">
        <v>37</v>
      </c>
      <c r="I393" s="3"/>
      <c r="J393" s="3"/>
      <c r="K393" s="3" t="s">
        <v>22</v>
      </c>
      <c r="L393" s="5"/>
      <c r="M393" s="3" t="s">
        <v>697</v>
      </c>
      <c r="N393" s="3" t="s">
        <v>518</v>
      </c>
    </row>
    <row r="394" customFormat="false" ht="15" hidden="false" customHeight="true" outlineLevel="0" collapsed="false">
      <c r="A394" s="3" t="s">
        <v>694</v>
      </c>
      <c r="B394" s="3" t="s">
        <v>37</v>
      </c>
      <c r="C394" s="3" t="n">
        <v>2004</v>
      </c>
      <c r="D394" s="3" t="s">
        <v>550</v>
      </c>
      <c r="E394" s="4" t="s">
        <v>702</v>
      </c>
      <c r="F394" s="3" t="s">
        <v>29</v>
      </c>
      <c r="G394" s="3" t="s">
        <v>19</v>
      </c>
      <c r="H394" s="3" t="s">
        <v>37</v>
      </c>
      <c r="I394" s="3"/>
      <c r="J394" s="3"/>
      <c r="K394" s="3" t="s">
        <v>22</v>
      </c>
      <c r="L394" s="5"/>
      <c r="M394" s="3" t="s">
        <v>697</v>
      </c>
      <c r="N394" s="3" t="s">
        <v>518</v>
      </c>
    </row>
    <row r="395" customFormat="false" ht="15" hidden="false" customHeight="true" outlineLevel="0" collapsed="false">
      <c r="A395" s="3" t="s">
        <v>694</v>
      </c>
      <c r="B395" s="3" t="s">
        <v>37</v>
      </c>
      <c r="C395" s="3" t="n">
        <v>2005</v>
      </c>
      <c r="D395" s="3" t="s">
        <v>190</v>
      </c>
      <c r="E395" s="4" t="s">
        <v>703</v>
      </c>
      <c r="F395" s="3" t="s">
        <v>29</v>
      </c>
      <c r="G395" s="3" t="s">
        <v>19</v>
      </c>
      <c r="H395" s="3" t="s">
        <v>37</v>
      </c>
      <c r="I395" s="3"/>
      <c r="J395" s="3"/>
      <c r="K395" s="3" t="s">
        <v>22</v>
      </c>
      <c r="L395" s="5"/>
      <c r="M395" s="3" t="s">
        <v>697</v>
      </c>
      <c r="N395" s="3" t="s">
        <v>518</v>
      </c>
    </row>
    <row r="396" customFormat="false" ht="15" hidden="false" customHeight="true" outlineLevel="0" collapsed="false">
      <c r="A396" s="3" t="s">
        <v>694</v>
      </c>
      <c r="B396" s="3" t="s">
        <v>37</v>
      </c>
      <c r="C396" s="3" t="n">
        <v>2006</v>
      </c>
      <c r="D396" s="3" t="s">
        <v>704</v>
      </c>
      <c r="E396" s="4" t="s">
        <v>705</v>
      </c>
      <c r="F396" s="3" t="s">
        <v>18</v>
      </c>
      <c r="G396" s="3" t="s">
        <v>19</v>
      </c>
      <c r="H396" s="3" t="s">
        <v>37</v>
      </c>
      <c r="I396" s="3" t="s">
        <v>61</v>
      </c>
      <c r="J396" s="3" t="s">
        <v>21</v>
      </c>
      <c r="K396" s="3" t="s">
        <v>22</v>
      </c>
      <c r="L396" s="5"/>
      <c r="M396" s="3" t="s">
        <v>697</v>
      </c>
      <c r="N396" s="3" t="s">
        <v>518</v>
      </c>
    </row>
    <row r="397" customFormat="false" ht="15" hidden="false" customHeight="true" outlineLevel="0" collapsed="false">
      <c r="A397" s="3" t="s">
        <v>694</v>
      </c>
      <c r="B397" s="3" t="s">
        <v>37</v>
      </c>
      <c r="C397" s="3" t="n">
        <v>2007</v>
      </c>
      <c r="D397" s="3"/>
      <c r="E397" s="4"/>
      <c r="F397" s="3"/>
      <c r="G397" s="3" t="s">
        <v>99</v>
      </c>
      <c r="H397" s="3"/>
      <c r="I397" s="3"/>
      <c r="J397" s="3"/>
      <c r="K397" s="3" t="s">
        <v>22</v>
      </c>
      <c r="L397" s="5"/>
      <c r="M397" s="3" t="s">
        <v>697</v>
      </c>
      <c r="N397" s="3" t="s">
        <v>518</v>
      </c>
    </row>
    <row r="398" customFormat="false" ht="15" hidden="false" customHeight="true" outlineLevel="0" collapsed="false">
      <c r="A398" s="3" t="s">
        <v>694</v>
      </c>
      <c r="B398" s="3" t="s">
        <v>37</v>
      </c>
      <c r="C398" s="3" t="n">
        <v>2008</v>
      </c>
      <c r="D398" s="3" t="s">
        <v>706</v>
      </c>
      <c r="E398" s="4" t="s">
        <v>707</v>
      </c>
      <c r="F398" s="3" t="s">
        <v>29</v>
      </c>
      <c r="G398" s="3" t="s">
        <v>19</v>
      </c>
      <c r="H398" s="3" t="s">
        <v>37</v>
      </c>
      <c r="I398" s="3"/>
      <c r="J398" s="3"/>
      <c r="K398" s="3" t="s">
        <v>22</v>
      </c>
      <c r="L398" s="5"/>
      <c r="M398" s="3" t="s">
        <v>697</v>
      </c>
      <c r="N398" s="3" t="s">
        <v>518</v>
      </c>
    </row>
    <row r="399" customFormat="false" ht="15" hidden="false" customHeight="true" outlineLevel="0" collapsed="false">
      <c r="A399" s="3" t="s">
        <v>694</v>
      </c>
      <c r="B399" s="3" t="s">
        <v>37</v>
      </c>
      <c r="C399" s="3" t="n">
        <v>2009</v>
      </c>
      <c r="D399" s="3" t="s">
        <v>708</v>
      </c>
      <c r="E399" s="4" t="s">
        <v>709</v>
      </c>
      <c r="F399" s="3" t="s">
        <v>29</v>
      </c>
      <c r="G399" s="3" t="s">
        <v>19</v>
      </c>
      <c r="H399" s="3" t="s">
        <v>37</v>
      </c>
      <c r="I399" s="3"/>
      <c r="J399" s="3"/>
      <c r="K399" s="3" t="s">
        <v>22</v>
      </c>
      <c r="L399" s="5"/>
      <c r="M399" s="3" t="s">
        <v>697</v>
      </c>
      <c r="N399" s="3" t="s">
        <v>518</v>
      </c>
    </row>
    <row r="400" customFormat="false" ht="15" hidden="false" customHeight="true" outlineLevel="0" collapsed="false">
      <c r="A400" s="3" t="s">
        <v>694</v>
      </c>
      <c r="B400" s="3" t="s">
        <v>37</v>
      </c>
      <c r="C400" s="3" t="n">
        <v>2010</v>
      </c>
      <c r="D400" s="3" t="s">
        <v>710</v>
      </c>
      <c r="E400" s="4" t="s">
        <v>711</v>
      </c>
      <c r="F400" s="3" t="s">
        <v>29</v>
      </c>
      <c r="G400" s="3" t="s">
        <v>19</v>
      </c>
      <c r="H400" s="3" t="s">
        <v>37</v>
      </c>
      <c r="I400" s="3"/>
      <c r="J400" s="3"/>
      <c r="K400" s="3" t="s">
        <v>22</v>
      </c>
      <c r="L400" s="5"/>
      <c r="M400" s="3" t="s">
        <v>697</v>
      </c>
      <c r="N400" s="3" t="s">
        <v>518</v>
      </c>
    </row>
    <row r="401" customFormat="false" ht="23.25" hidden="false" customHeight="true" outlineLevel="0" collapsed="false">
      <c r="A401" s="3" t="s">
        <v>694</v>
      </c>
      <c r="B401" s="3" t="s">
        <v>37</v>
      </c>
      <c r="C401" s="3" t="n">
        <v>2011</v>
      </c>
      <c r="D401" s="3" t="s">
        <v>710</v>
      </c>
      <c r="E401" s="4" t="s">
        <v>711</v>
      </c>
      <c r="F401" s="3" t="s">
        <v>29</v>
      </c>
      <c r="G401" s="3" t="s">
        <v>345</v>
      </c>
      <c r="H401" s="3" t="s">
        <v>37</v>
      </c>
      <c r="I401" s="3"/>
      <c r="J401" s="3"/>
      <c r="K401" s="3" t="s">
        <v>22</v>
      </c>
      <c r="L401" s="5" t="s">
        <v>712</v>
      </c>
      <c r="M401" s="3" t="s">
        <v>697</v>
      </c>
      <c r="N401" s="3" t="s">
        <v>518</v>
      </c>
    </row>
    <row r="402" customFormat="false" ht="15" hidden="false" customHeight="true" outlineLevel="0" collapsed="false">
      <c r="A402" s="3" t="s">
        <v>694</v>
      </c>
      <c r="B402" s="3" t="s">
        <v>37</v>
      </c>
      <c r="C402" s="3" t="n">
        <v>2012</v>
      </c>
      <c r="D402" s="3" t="s">
        <v>713</v>
      </c>
      <c r="E402" s="4" t="s">
        <v>714</v>
      </c>
      <c r="F402" s="3" t="s">
        <v>29</v>
      </c>
      <c r="G402" s="3" t="s">
        <v>19</v>
      </c>
      <c r="H402" s="3" t="s">
        <v>37</v>
      </c>
      <c r="I402" s="3"/>
      <c r="J402" s="3"/>
      <c r="K402" s="3" t="s">
        <v>22</v>
      </c>
      <c r="L402" s="5"/>
      <c r="M402" s="3" t="s">
        <v>697</v>
      </c>
      <c r="N402" s="3" t="s">
        <v>518</v>
      </c>
    </row>
    <row r="403" customFormat="false" ht="23.25" hidden="false" customHeight="true" outlineLevel="0" collapsed="false">
      <c r="A403" s="3" t="s">
        <v>694</v>
      </c>
      <c r="B403" s="3" t="s">
        <v>37</v>
      </c>
      <c r="C403" s="3" t="n">
        <v>2013</v>
      </c>
      <c r="D403" s="3" t="s">
        <v>675</v>
      </c>
      <c r="E403" s="4" t="s">
        <v>676</v>
      </c>
      <c r="F403" s="3" t="s">
        <v>29</v>
      </c>
      <c r="G403" s="3" t="s">
        <v>19</v>
      </c>
      <c r="H403" s="3" t="s">
        <v>37</v>
      </c>
      <c r="I403" s="3"/>
      <c r="J403" s="3"/>
      <c r="K403" s="3" t="s">
        <v>22</v>
      </c>
      <c r="L403" s="5" t="s">
        <v>715</v>
      </c>
      <c r="M403" s="3" t="s">
        <v>697</v>
      </c>
      <c r="N403" s="3" t="s">
        <v>518</v>
      </c>
    </row>
    <row r="404" customFormat="false" ht="15" hidden="false" customHeight="true" outlineLevel="0" collapsed="false">
      <c r="A404" s="3" t="s">
        <v>694</v>
      </c>
      <c r="B404" s="3" t="s">
        <v>37</v>
      </c>
      <c r="C404" s="3" t="n">
        <v>2014</v>
      </c>
      <c r="D404" s="3" t="s">
        <v>716</v>
      </c>
      <c r="E404" s="4" t="s">
        <v>717</v>
      </c>
      <c r="F404" s="3" t="s">
        <v>29</v>
      </c>
      <c r="G404" s="3" t="s">
        <v>19</v>
      </c>
      <c r="H404" s="3" t="s">
        <v>37</v>
      </c>
      <c r="I404" s="3"/>
      <c r="J404" s="3"/>
      <c r="K404" s="3" t="s">
        <v>22</v>
      </c>
      <c r="L404" s="5"/>
      <c r="M404" s="3" t="s">
        <v>697</v>
      </c>
      <c r="N404" s="3" t="s">
        <v>518</v>
      </c>
    </row>
    <row r="405" customFormat="false" ht="15" hidden="false" customHeight="true" outlineLevel="0" collapsed="false">
      <c r="A405" s="3" t="s">
        <v>694</v>
      </c>
      <c r="B405" s="3" t="s">
        <v>37</v>
      </c>
      <c r="C405" s="3" t="n">
        <v>2015</v>
      </c>
      <c r="D405" s="3" t="s">
        <v>609</v>
      </c>
      <c r="E405" s="4" t="s">
        <v>718</v>
      </c>
      <c r="F405" s="3" t="s">
        <v>29</v>
      </c>
      <c r="G405" s="3" t="s">
        <v>19</v>
      </c>
      <c r="H405" s="3" t="s">
        <v>34</v>
      </c>
      <c r="I405" s="3"/>
      <c r="J405" s="3"/>
      <c r="K405" s="3" t="s">
        <v>22</v>
      </c>
      <c r="L405" s="5"/>
      <c r="M405" s="3" t="s">
        <v>697</v>
      </c>
      <c r="N405" s="3" t="s">
        <v>518</v>
      </c>
    </row>
    <row r="406" customFormat="false" ht="15" hidden="false" customHeight="true" outlineLevel="0" collapsed="false">
      <c r="A406" s="3" t="s">
        <v>694</v>
      </c>
      <c r="B406" s="3" t="s">
        <v>37</v>
      </c>
      <c r="C406" s="3" t="n">
        <v>2016</v>
      </c>
      <c r="D406" s="3" t="s">
        <v>523</v>
      </c>
      <c r="E406" s="4" t="s">
        <v>719</v>
      </c>
      <c r="F406" s="3" t="s">
        <v>29</v>
      </c>
      <c r="G406" s="3" t="s">
        <v>19</v>
      </c>
      <c r="H406" s="3" t="s">
        <v>34</v>
      </c>
      <c r="I406" s="3"/>
      <c r="J406" s="3"/>
      <c r="K406" s="3" t="s">
        <v>22</v>
      </c>
      <c r="L406" s="5"/>
      <c r="M406" s="3" t="s">
        <v>697</v>
      </c>
      <c r="N406" s="3" t="s">
        <v>518</v>
      </c>
    </row>
    <row r="407" customFormat="false" ht="15" hidden="false" customHeight="true" outlineLevel="0" collapsed="false">
      <c r="A407" s="3" t="s">
        <v>694</v>
      </c>
      <c r="B407" s="3" t="s">
        <v>37</v>
      </c>
      <c r="C407" s="3" t="n">
        <v>2017</v>
      </c>
      <c r="D407" s="3" t="s">
        <v>251</v>
      </c>
      <c r="E407" s="4" t="s">
        <v>720</v>
      </c>
      <c r="F407" s="3" t="s">
        <v>29</v>
      </c>
      <c r="G407" s="3" t="s">
        <v>19</v>
      </c>
      <c r="H407" s="3" t="s">
        <v>37</v>
      </c>
      <c r="I407" s="3"/>
      <c r="J407" s="3"/>
      <c r="K407" s="3" t="s">
        <v>22</v>
      </c>
      <c r="L407" s="5"/>
      <c r="M407" s="3" t="s">
        <v>697</v>
      </c>
      <c r="N407" s="3" t="s">
        <v>518</v>
      </c>
    </row>
    <row r="408" customFormat="false" ht="15" hidden="false" customHeight="true" outlineLevel="0" collapsed="false">
      <c r="A408" s="3" t="s">
        <v>694</v>
      </c>
      <c r="B408" s="3" t="s">
        <v>37</v>
      </c>
      <c r="C408" s="3" t="n">
        <v>2018</v>
      </c>
      <c r="D408" s="3" t="s">
        <v>195</v>
      </c>
      <c r="E408" s="4" t="s">
        <v>721</v>
      </c>
      <c r="F408" s="3" t="s">
        <v>29</v>
      </c>
      <c r="G408" s="3" t="s">
        <v>19</v>
      </c>
      <c r="H408" s="3" t="s">
        <v>37</v>
      </c>
      <c r="I408" s="3"/>
      <c r="J408" s="3"/>
      <c r="K408" s="3" t="s">
        <v>22</v>
      </c>
      <c r="L408" s="5"/>
      <c r="M408" s="3" t="s">
        <v>697</v>
      </c>
      <c r="N408" s="3" t="s">
        <v>518</v>
      </c>
    </row>
    <row r="409" customFormat="false" ht="15" hidden="false" customHeight="true" outlineLevel="0" collapsed="false">
      <c r="A409" s="3" t="s">
        <v>694</v>
      </c>
      <c r="B409" s="3" t="s">
        <v>37</v>
      </c>
      <c r="C409" s="3" t="n">
        <v>2019</v>
      </c>
      <c r="D409" s="3" t="s">
        <v>722</v>
      </c>
      <c r="E409" s="4" t="s">
        <v>723</v>
      </c>
      <c r="F409" s="3" t="s">
        <v>29</v>
      </c>
      <c r="G409" s="3" t="s">
        <v>19</v>
      </c>
      <c r="H409" s="3" t="s">
        <v>37</v>
      </c>
      <c r="I409" s="3"/>
      <c r="J409" s="3"/>
      <c r="K409" s="3" t="s">
        <v>22</v>
      </c>
      <c r="L409" s="5"/>
      <c r="M409" s="3" t="s">
        <v>697</v>
      </c>
      <c r="N409" s="3" t="s">
        <v>518</v>
      </c>
    </row>
    <row r="410" customFormat="false" ht="15" hidden="false" customHeight="true" outlineLevel="0" collapsed="false">
      <c r="A410" s="3" t="s">
        <v>694</v>
      </c>
      <c r="B410" s="3" t="s">
        <v>37</v>
      </c>
      <c r="C410" s="3" t="n">
        <v>2020</v>
      </c>
      <c r="D410" s="3" t="s">
        <v>724</v>
      </c>
      <c r="E410" s="4" t="s">
        <v>725</v>
      </c>
      <c r="F410" s="3" t="s">
        <v>18</v>
      </c>
      <c r="G410" s="3" t="s">
        <v>19</v>
      </c>
      <c r="H410" s="3" t="s">
        <v>37</v>
      </c>
      <c r="I410" s="3" t="s">
        <v>20</v>
      </c>
      <c r="J410" s="3" t="s">
        <v>21</v>
      </c>
      <c r="K410" s="3" t="s">
        <v>22</v>
      </c>
      <c r="L410" s="5"/>
      <c r="M410" s="3" t="s">
        <v>697</v>
      </c>
      <c r="N410" s="3" t="s">
        <v>518</v>
      </c>
    </row>
    <row r="411" customFormat="false" ht="15" hidden="false" customHeight="true" outlineLevel="0" collapsed="false">
      <c r="A411" s="3" t="s">
        <v>694</v>
      </c>
      <c r="B411" s="3" t="s">
        <v>37</v>
      </c>
      <c r="C411" s="3" t="n">
        <v>2021</v>
      </c>
      <c r="D411" s="3" t="s">
        <v>130</v>
      </c>
      <c r="E411" s="4" t="s">
        <v>726</v>
      </c>
      <c r="F411" s="3" t="s">
        <v>29</v>
      </c>
      <c r="G411" s="3" t="s">
        <v>19</v>
      </c>
      <c r="H411" s="3" t="s">
        <v>37</v>
      </c>
      <c r="I411" s="3"/>
      <c r="J411" s="3"/>
      <c r="K411" s="3" t="s">
        <v>22</v>
      </c>
      <c r="L411" s="5"/>
      <c r="M411" s="3" t="s">
        <v>697</v>
      </c>
      <c r="N411" s="3" t="s">
        <v>518</v>
      </c>
    </row>
    <row r="412" customFormat="false" ht="15" hidden="false" customHeight="true" outlineLevel="0" collapsed="false">
      <c r="A412" s="3" t="s">
        <v>694</v>
      </c>
      <c r="B412" s="3" t="s">
        <v>37</v>
      </c>
      <c r="C412" s="3" t="n">
        <v>2022</v>
      </c>
      <c r="D412" s="3" t="s">
        <v>257</v>
      </c>
      <c r="E412" s="4" t="s">
        <v>727</v>
      </c>
      <c r="F412" s="3" t="s">
        <v>29</v>
      </c>
      <c r="G412" s="3" t="s">
        <v>19</v>
      </c>
      <c r="H412" s="3" t="s">
        <v>37</v>
      </c>
      <c r="I412" s="3"/>
      <c r="J412" s="3"/>
      <c r="K412" s="3" t="s">
        <v>22</v>
      </c>
      <c r="L412" s="5"/>
      <c r="M412" s="3" t="s">
        <v>697</v>
      </c>
      <c r="N412" s="3" t="s">
        <v>518</v>
      </c>
    </row>
    <row r="413" customFormat="false" ht="15" hidden="false" customHeight="true" outlineLevel="0" collapsed="false">
      <c r="A413" s="3" t="s">
        <v>694</v>
      </c>
      <c r="B413" s="3" t="s">
        <v>37</v>
      </c>
      <c r="C413" s="3" t="n">
        <v>2023</v>
      </c>
      <c r="D413" s="3"/>
      <c r="E413" s="4"/>
      <c r="F413" s="3"/>
      <c r="G413" s="3" t="s">
        <v>114</v>
      </c>
      <c r="H413" s="3"/>
      <c r="I413" s="3"/>
      <c r="J413" s="3"/>
      <c r="K413" s="3" t="s">
        <v>22</v>
      </c>
      <c r="L413" s="5"/>
      <c r="M413" s="3" t="s">
        <v>697</v>
      </c>
      <c r="N413" s="3" t="s">
        <v>518</v>
      </c>
    </row>
    <row r="414" customFormat="false" ht="15" hidden="false" customHeight="true" outlineLevel="0" collapsed="false">
      <c r="A414" s="3" t="s">
        <v>694</v>
      </c>
      <c r="B414" s="3" t="s">
        <v>37</v>
      </c>
      <c r="C414" s="3" t="n">
        <v>2024</v>
      </c>
      <c r="D414" s="3"/>
      <c r="E414" s="4"/>
      <c r="F414" s="3"/>
      <c r="G414" s="3" t="s">
        <v>114</v>
      </c>
      <c r="H414" s="3"/>
      <c r="I414" s="3"/>
      <c r="J414" s="3"/>
      <c r="K414" s="3" t="s">
        <v>22</v>
      </c>
      <c r="L414" s="5"/>
      <c r="M414" s="3" t="s">
        <v>697</v>
      </c>
      <c r="N414" s="3" t="s">
        <v>518</v>
      </c>
    </row>
    <row r="415" customFormat="false" ht="15" hidden="false" customHeight="true" outlineLevel="0" collapsed="false">
      <c r="A415" s="3" t="s">
        <v>694</v>
      </c>
      <c r="B415" s="3" t="s">
        <v>37</v>
      </c>
      <c r="C415" s="3" t="n">
        <v>2025</v>
      </c>
      <c r="D415" s="3"/>
      <c r="E415" s="4"/>
      <c r="F415" s="3"/>
      <c r="G415" s="3" t="s">
        <v>114</v>
      </c>
      <c r="H415" s="3"/>
      <c r="I415" s="3"/>
      <c r="J415" s="3"/>
      <c r="K415" s="3" t="s">
        <v>22</v>
      </c>
      <c r="L415" s="5"/>
      <c r="M415" s="3" t="s">
        <v>697</v>
      </c>
      <c r="N415" s="3" t="s">
        <v>518</v>
      </c>
    </row>
    <row r="416" customFormat="false" ht="15" hidden="false" customHeight="true" outlineLevel="0" collapsed="false">
      <c r="A416" s="3" t="s">
        <v>728</v>
      </c>
      <c r="B416" s="3" t="s">
        <v>37</v>
      </c>
      <c r="C416" s="3" t="n">
        <v>2000</v>
      </c>
      <c r="D416" s="3" t="s">
        <v>729</v>
      </c>
      <c r="E416" s="4" t="s">
        <v>730</v>
      </c>
      <c r="F416" s="3" t="s">
        <v>29</v>
      </c>
      <c r="G416" s="3" t="s">
        <v>19</v>
      </c>
      <c r="H416" s="3" t="s">
        <v>37</v>
      </c>
      <c r="I416" s="3"/>
      <c r="J416" s="3"/>
      <c r="K416" s="3" t="s">
        <v>22</v>
      </c>
      <c r="L416" s="5"/>
      <c r="M416" s="3" t="s">
        <v>731</v>
      </c>
      <c r="N416" s="3" t="s">
        <v>518</v>
      </c>
    </row>
    <row r="417" customFormat="false" ht="15" hidden="false" customHeight="true" outlineLevel="0" collapsed="false">
      <c r="A417" s="3" t="s">
        <v>728</v>
      </c>
      <c r="B417" s="3" t="s">
        <v>37</v>
      </c>
      <c r="C417" s="3" t="n">
        <v>2001</v>
      </c>
      <c r="D417" s="3"/>
      <c r="E417" s="4"/>
      <c r="F417" s="3"/>
      <c r="G417" s="3" t="s">
        <v>99</v>
      </c>
      <c r="H417" s="3"/>
      <c r="I417" s="3"/>
      <c r="J417" s="3"/>
      <c r="K417" s="3" t="s">
        <v>22</v>
      </c>
      <c r="L417" s="5"/>
      <c r="M417" s="3" t="s">
        <v>731</v>
      </c>
      <c r="N417" s="3" t="s">
        <v>518</v>
      </c>
    </row>
    <row r="418" customFormat="false" ht="15" hidden="false" customHeight="true" outlineLevel="0" collapsed="false">
      <c r="A418" s="3" t="s">
        <v>728</v>
      </c>
      <c r="B418" s="3" t="s">
        <v>37</v>
      </c>
      <c r="C418" s="3" t="n">
        <v>2002</v>
      </c>
      <c r="D418" s="3" t="s">
        <v>732</v>
      </c>
      <c r="E418" s="4" t="s">
        <v>733</v>
      </c>
      <c r="F418" s="3" t="s">
        <v>29</v>
      </c>
      <c r="G418" s="3" t="s">
        <v>19</v>
      </c>
      <c r="H418" s="3" t="s">
        <v>37</v>
      </c>
      <c r="I418" s="3"/>
      <c r="J418" s="3"/>
      <c r="K418" s="3" t="s">
        <v>22</v>
      </c>
      <c r="L418" s="5"/>
      <c r="M418" s="3" t="s">
        <v>731</v>
      </c>
      <c r="N418" s="3" t="s">
        <v>518</v>
      </c>
    </row>
    <row r="419" customFormat="false" ht="15" hidden="false" customHeight="true" outlineLevel="0" collapsed="false">
      <c r="A419" s="3" t="s">
        <v>728</v>
      </c>
      <c r="B419" s="3" t="s">
        <v>37</v>
      </c>
      <c r="C419" s="3" t="n">
        <v>2003</v>
      </c>
      <c r="D419" s="3" t="s">
        <v>700</v>
      </c>
      <c r="E419" s="4" t="s">
        <v>734</v>
      </c>
      <c r="F419" s="3" t="s">
        <v>29</v>
      </c>
      <c r="G419" s="3" t="s">
        <v>19</v>
      </c>
      <c r="H419" s="3" t="s">
        <v>37</v>
      </c>
      <c r="I419" s="3"/>
      <c r="J419" s="3"/>
      <c r="K419" s="3" t="s">
        <v>22</v>
      </c>
      <c r="L419" s="5"/>
      <c r="M419" s="3" t="s">
        <v>731</v>
      </c>
      <c r="N419" s="3" t="s">
        <v>518</v>
      </c>
    </row>
    <row r="420" customFormat="false" ht="15" hidden="false" customHeight="true" outlineLevel="0" collapsed="false">
      <c r="A420" s="3" t="s">
        <v>728</v>
      </c>
      <c r="B420" s="3" t="s">
        <v>37</v>
      </c>
      <c r="C420" s="3" t="n">
        <v>2004</v>
      </c>
      <c r="D420" s="3" t="s">
        <v>130</v>
      </c>
      <c r="E420" s="4" t="s">
        <v>735</v>
      </c>
      <c r="F420" s="3" t="s">
        <v>29</v>
      </c>
      <c r="G420" s="3" t="s">
        <v>19</v>
      </c>
      <c r="H420" s="3" t="s">
        <v>37</v>
      </c>
      <c r="I420" s="3"/>
      <c r="J420" s="3"/>
      <c r="K420" s="3" t="s">
        <v>22</v>
      </c>
      <c r="L420" s="5"/>
      <c r="M420" s="3" t="s">
        <v>731</v>
      </c>
      <c r="N420" s="3" t="s">
        <v>518</v>
      </c>
    </row>
    <row r="421" customFormat="false" ht="15" hidden="false" customHeight="true" outlineLevel="0" collapsed="false">
      <c r="A421" s="3" t="s">
        <v>728</v>
      </c>
      <c r="B421" s="3" t="s">
        <v>37</v>
      </c>
      <c r="C421" s="3" t="n">
        <v>2005</v>
      </c>
      <c r="D421" s="3" t="s">
        <v>736</v>
      </c>
      <c r="E421" s="4" t="s">
        <v>737</v>
      </c>
      <c r="F421" s="3" t="s">
        <v>29</v>
      </c>
      <c r="G421" s="3" t="s">
        <v>19</v>
      </c>
      <c r="H421" s="3" t="s">
        <v>37</v>
      </c>
      <c r="I421" s="3"/>
      <c r="J421" s="3"/>
      <c r="K421" s="3" t="s">
        <v>22</v>
      </c>
      <c r="L421" s="5"/>
      <c r="M421" s="3" t="s">
        <v>731</v>
      </c>
      <c r="N421" s="3" t="s">
        <v>518</v>
      </c>
    </row>
    <row r="422" customFormat="false" ht="15" hidden="false" customHeight="true" outlineLevel="0" collapsed="false">
      <c r="A422" s="3" t="s">
        <v>728</v>
      </c>
      <c r="B422" s="3" t="s">
        <v>37</v>
      </c>
      <c r="C422" s="3" t="n">
        <v>2006</v>
      </c>
      <c r="D422" s="3" t="s">
        <v>738</v>
      </c>
      <c r="E422" s="4" t="s">
        <v>739</v>
      </c>
      <c r="F422" s="3" t="s">
        <v>29</v>
      </c>
      <c r="G422" s="3" t="s">
        <v>19</v>
      </c>
      <c r="H422" s="3" t="s">
        <v>34</v>
      </c>
      <c r="I422" s="3"/>
      <c r="J422" s="3"/>
      <c r="K422" s="3" t="s">
        <v>22</v>
      </c>
      <c r="L422" s="5"/>
      <c r="M422" s="3" t="s">
        <v>731</v>
      </c>
      <c r="N422" s="3" t="s">
        <v>518</v>
      </c>
    </row>
    <row r="423" customFormat="false" ht="15" hidden="false" customHeight="true" outlineLevel="0" collapsed="false">
      <c r="A423" s="3" t="s">
        <v>728</v>
      </c>
      <c r="B423" s="3" t="s">
        <v>37</v>
      </c>
      <c r="C423" s="3" t="n">
        <v>2007</v>
      </c>
      <c r="D423" s="3" t="s">
        <v>680</v>
      </c>
      <c r="E423" s="4" t="s">
        <v>740</v>
      </c>
      <c r="F423" s="3" t="s">
        <v>29</v>
      </c>
      <c r="G423" s="3" t="s">
        <v>19</v>
      </c>
      <c r="H423" s="3" t="s">
        <v>37</v>
      </c>
      <c r="I423" s="3"/>
      <c r="J423" s="3"/>
      <c r="K423" s="3" t="s">
        <v>22</v>
      </c>
      <c r="L423" s="5"/>
      <c r="M423" s="3" t="s">
        <v>731</v>
      </c>
      <c r="N423" s="3" t="s">
        <v>518</v>
      </c>
    </row>
    <row r="424" customFormat="false" ht="15" hidden="false" customHeight="true" outlineLevel="0" collapsed="false">
      <c r="A424" s="3" t="s">
        <v>728</v>
      </c>
      <c r="B424" s="3" t="s">
        <v>37</v>
      </c>
      <c r="C424" s="3" t="n">
        <v>2008</v>
      </c>
      <c r="D424" s="3" t="s">
        <v>600</v>
      </c>
      <c r="E424" s="4" t="s">
        <v>741</v>
      </c>
      <c r="F424" s="3" t="s">
        <v>29</v>
      </c>
      <c r="G424" s="3" t="s">
        <v>19</v>
      </c>
      <c r="H424" s="3" t="s">
        <v>15</v>
      </c>
      <c r="I424" s="3"/>
      <c r="J424" s="3"/>
      <c r="K424" s="3" t="s">
        <v>22</v>
      </c>
      <c r="L424" s="5"/>
      <c r="M424" s="3" t="s">
        <v>731</v>
      </c>
      <c r="N424" s="3" t="s">
        <v>518</v>
      </c>
    </row>
    <row r="425" customFormat="false" ht="15" hidden="false" customHeight="true" outlineLevel="0" collapsed="false">
      <c r="A425" s="3" t="s">
        <v>728</v>
      </c>
      <c r="B425" s="3" t="s">
        <v>37</v>
      </c>
      <c r="C425" s="3" t="n">
        <v>2009</v>
      </c>
      <c r="D425" s="3" t="s">
        <v>193</v>
      </c>
      <c r="E425" s="4" t="s">
        <v>742</v>
      </c>
      <c r="F425" s="3" t="s">
        <v>29</v>
      </c>
      <c r="G425" s="3" t="s">
        <v>19</v>
      </c>
      <c r="H425" s="3" t="s">
        <v>37</v>
      </c>
      <c r="I425" s="3"/>
      <c r="J425" s="3"/>
      <c r="K425" s="3" t="s">
        <v>22</v>
      </c>
      <c r="L425" s="5"/>
      <c r="M425" s="3" t="s">
        <v>731</v>
      </c>
      <c r="N425" s="3" t="s">
        <v>518</v>
      </c>
    </row>
    <row r="426" customFormat="false" ht="15" hidden="false" customHeight="true" outlineLevel="0" collapsed="false">
      <c r="A426" s="3" t="s">
        <v>728</v>
      </c>
      <c r="B426" s="3" t="s">
        <v>37</v>
      </c>
      <c r="C426" s="3" t="n">
        <v>2010</v>
      </c>
      <c r="D426" s="3" t="s">
        <v>743</v>
      </c>
      <c r="E426" s="4" t="s">
        <v>744</v>
      </c>
      <c r="F426" s="3" t="s">
        <v>29</v>
      </c>
      <c r="G426" s="3" t="s">
        <v>19</v>
      </c>
      <c r="H426" s="3" t="s">
        <v>37</v>
      </c>
      <c r="I426" s="3"/>
      <c r="J426" s="3"/>
      <c r="K426" s="3" t="s">
        <v>22</v>
      </c>
      <c r="L426" s="5"/>
      <c r="M426" s="3" t="s">
        <v>731</v>
      </c>
      <c r="N426" s="3" t="s">
        <v>518</v>
      </c>
    </row>
    <row r="427" customFormat="false" ht="15" hidden="false" customHeight="true" outlineLevel="0" collapsed="false">
      <c r="A427" s="3" t="s">
        <v>728</v>
      </c>
      <c r="B427" s="3" t="s">
        <v>37</v>
      </c>
      <c r="C427" s="3" t="n">
        <v>2011</v>
      </c>
      <c r="D427" s="3" t="s">
        <v>745</v>
      </c>
      <c r="E427" s="4" t="s">
        <v>746</v>
      </c>
      <c r="F427" s="3" t="s">
        <v>29</v>
      </c>
      <c r="G427" s="3" t="s">
        <v>19</v>
      </c>
      <c r="H427" s="3" t="s">
        <v>37</v>
      </c>
      <c r="I427" s="3"/>
      <c r="J427" s="3"/>
      <c r="K427" s="3" t="s">
        <v>22</v>
      </c>
      <c r="L427" s="5"/>
      <c r="M427" s="3" t="s">
        <v>731</v>
      </c>
      <c r="N427" s="3" t="s">
        <v>518</v>
      </c>
    </row>
    <row r="428" customFormat="false" ht="15" hidden="false" customHeight="true" outlineLevel="0" collapsed="false">
      <c r="A428" s="3" t="s">
        <v>728</v>
      </c>
      <c r="B428" s="3" t="s">
        <v>37</v>
      </c>
      <c r="C428" s="3" t="n">
        <v>2012</v>
      </c>
      <c r="D428" s="3" t="s">
        <v>624</v>
      </c>
      <c r="E428" s="4" t="s">
        <v>747</v>
      </c>
      <c r="F428" s="3" t="s">
        <v>29</v>
      </c>
      <c r="G428" s="3" t="s">
        <v>19</v>
      </c>
      <c r="H428" s="3" t="s">
        <v>15</v>
      </c>
      <c r="I428" s="3"/>
      <c r="J428" s="3"/>
      <c r="K428" s="3" t="s">
        <v>22</v>
      </c>
      <c r="L428" s="5"/>
      <c r="M428" s="3" t="s">
        <v>731</v>
      </c>
      <c r="N428" s="3" t="s">
        <v>518</v>
      </c>
    </row>
    <row r="429" customFormat="false" ht="15" hidden="false" customHeight="true" outlineLevel="0" collapsed="false">
      <c r="A429" s="3" t="s">
        <v>728</v>
      </c>
      <c r="B429" s="3" t="s">
        <v>37</v>
      </c>
      <c r="C429" s="3" t="n">
        <v>2013</v>
      </c>
      <c r="D429" s="3" t="s">
        <v>748</v>
      </c>
      <c r="E429" s="4" t="s">
        <v>749</v>
      </c>
      <c r="F429" s="3" t="s">
        <v>29</v>
      </c>
      <c r="G429" s="3" t="s">
        <v>19</v>
      </c>
      <c r="H429" s="3" t="s">
        <v>37</v>
      </c>
      <c r="I429" s="3"/>
      <c r="J429" s="3"/>
      <c r="K429" s="3" t="s">
        <v>22</v>
      </c>
      <c r="L429" s="5"/>
      <c r="M429" s="3" t="s">
        <v>731</v>
      </c>
      <c r="N429" s="3" t="s">
        <v>518</v>
      </c>
    </row>
    <row r="430" customFormat="false" ht="15" hidden="false" customHeight="true" outlineLevel="0" collapsed="false">
      <c r="A430" s="3" t="s">
        <v>728</v>
      </c>
      <c r="B430" s="3" t="s">
        <v>37</v>
      </c>
      <c r="C430" s="3" t="n">
        <v>2014</v>
      </c>
      <c r="D430" s="3" t="s">
        <v>750</v>
      </c>
      <c r="E430" s="4" t="s">
        <v>751</v>
      </c>
      <c r="F430" s="3" t="s">
        <v>18</v>
      </c>
      <c r="G430" s="3" t="s">
        <v>19</v>
      </c>
      <c r="H430" s="3" t="s">
        <v>37</v>
      </c>
      <c r="I430" s="3" t="s">
        <v>61</v>
      </c>
      <c r="J430" s="3" t="s">
        <v>21</v>
      </c>
      <c r="K430" s="3" t="s">
        <v>22</v>
      </c>
      <c r="L430" s="5"/>
      <c r="M430" s="3" t="s">
        <v>731</v>
      </c>
      <c r="N430" s="3" t="s">
        <v>518</v>
      </c>
    </row>
    <row r="431" customFormat="false" ht="15" hidden="false" customHeight="true" outlineLevel="0" collapsed="false">
      <c r="A431" s="3" t="s">
        <v>728</v>
      </c>
      <c r="B431" s="3" t="s">
        <v>37</v>
      </c>
      <c r="C431" s="3" t="n">
        <v>2015</v>
      </c>
      <c r="D431" s="3" t="s">
        <v>554</v>
      </c>
      <c r="E431" s="4" t="s">
        <v>752</v>
      </c>
      <c r="F431" s="3" t="s">
        <v>18</v>
      </c>
      <c r="G431" s="3" t="s">
        <v>19</v>
      </c>
      <c r="H431" s="3" t="s">
        <v>37</v>
      </c>
      <c r="I431" s="3" t="s">
        <v>61</v>
      </c>
      <c r="J431" s="3" t="s">
        <v>21</v>
      </c>
      <c r="K431" s="3" t="s">
        <v>22</v>
      </c>
      <c r="L431" s="5"/>
      <c r="M431" s="3" t="s">
        <v>731</v>
      </c>
      <c r="N431" s="3" t="s">
        <v>518</v>
      </c>
    </row>
    <row r="432" customFormat="false" ht="15" hidden="false" customHeight="true" outlineLevel="0" collapsed="false">
      <c r="A432" s="3" t="s">
        <v>728</v>
      </c>
      <c r="B432" s="3" t="s">
        <v>37</v>
      </c>
      <c r="C432" s="3" t="n">
        <v>2016</v>
      </c>
      <c r="D432" s="3" t="s">
        <v>164</v>
      </c>
      <c r="E432" s="4" t="s">
        <v>753</v>
      </c>
      <c r="F432" s="3" t="s">
        <v>29</v>
      </c>
      <c r="G432" s="3" t="s">
        <v>19</v>
      </c>
      <c r="H432" s="3" t="s">
        <v>15</v>
      </c>
      <c r="I432" s="3"/>
      <c r="J432" s="3"/>
      <c r="K432" s="3" t="s">
        <v>22</v>
      </c>
      <c r="L432" s="5"/>
      <c r="M432" s="3" t="s">
        <v>731</v>
      </c>
      <c r="N432" s="3" t="s">
        <v>518</v>
      </c>
    </row>
    <row r="433" customFormat="false" ht="15" hidden="false" customHeight="true" outlineLevel="0" collapsed="false">
      <c r="A433" s="3" t="s">
        <v>728</v>
      </c>
      <c r="B433" s="3" t="s">
        <v>37</v>
      </c>
      <c r="C433" s="3" t="n">
        <v>2017</v>
      </c>
      <c r="D433" s="3" t="s">
        <v>272</v>
      </c>
      <c r="E433" s="4" t="s">
        <v>754</v>
      </c>
      <c r="F433" s="3" t="s">
        <v>29</v>
      </c>
      <c r="G433" s="3" t="s">
        <v>19</v>
      </c>
      <c r="H433" s="3" t="s">
        <v>37</v>
      </c>
      <c r="I433" s="3"/>
      <c r="J433" s="3"/>
      <c r="K433" s="3" t="s">
        <v>22</v>
      </c>
      <c r="L433" s="5"/>
      <c r="M433" s="3" t="s">
        <v>731</v>
      </c>
      <c r="N433" s="3" t="s">
        <v>518</v>
      </c>
    </row>
    <row r="434" customFormat="false" ht="15" hidden="false" customHeight="true" outlineLevel="0" collapsed="false">
      <c r="A434" s="3" t="s">
        <v>728</v>
      </c>
      <c r="B434" s="3" t="s">
        <v>37</v>
      </c>
      <c r="C434" s="3" t="n">
        <v>2018</v>
      </c>
      <c r="D434" s="3" t="s">
        <v>755</v>
      </c>
      <c r="E434" s="4" t="s">
        <v>756</v>
      </c>
      <c r="F434" s="3" t="s">
        <v>29</v>
      </c>
      <c r="G434" s="3" t="s">
        <v>19</v>
      </c>
      <c r="H434" s="3" t="s">
        <v>15</v>
      </c>
      <c r="I434" s="3"/>
      <c r="J434" s="3"/>
      <c r="K434" s="3" t="s">
        <v>22</v>
      </c>
      <c r="L434" s="5"/>
      <c r="M434" s="3" t="s">
        <v>731</v>
      </c>
      <c r="N434" s="3" t="s">
        <v>518</v>
      </c>
    </row>
    <row r="435" customFormat="false" ht="15" hidden="false" customHeight="true" outlineLevel="0" collapsed="false">
      <c r="A435" s="3" t="s">
        <v>728</v>
      </c>
      <c r="B435" s="3" t="s">
        <v>37</v>
      </c>
      <c r="C435" s="3" t="n">
        <v>2019</v>
      </c>
      <c r="D435" s="3" t="s">
        <v>757</v>
      </c>
      <c r="E435" s="4" t="s">
        <v>758</v>
      </c>
      <c r="F435" s="3" t="s">
        <v>18</v>
      </c>
      <c r="G435" s="3" t="s">
        <v>19</v>
      </c>
      <c r="H435" s="3" t="s">
        <v>15</v>
      </c>
      <c r="I435" s="3" t="s">
        <v>61</v>
      </c>
      <c r="J435" s="3" t="s">
        <v>21</v>
      </c>
      <c r="K435" s="3" t="s">
        <v>22</v>
      </c>
      <c r="L435" s="5"/>
      <c r="M435" s="3" t="s">
        <v>731</v>
      </c>
      <c r="N435" s="3" t="s">
        <v>518</v>
      </c>
    </row>
    <row r="436" customFormat="false" ht="15" hidden="false" customHeight="true" outlineLevel="0" collapsed="false">
      <c r="A436" s="3" t="s">
        <v>728</v>
      </c>
      <c r="B436" s="3" t="s">
        <v>37</v>
      </c>
      <c r="C436" s="3" t="n">
        <v>2020</v>
      </c>
      <c r="D436" s="3" t="s">
        <v>151</v>
      </c>
      <c r="E436" s="4" t="s">
        <v>759</v>
      </c>
      <c r="F436" s="3" t="s">
        <v>29</v>
      </c>
      <c r="G436" s="3" t="s">
        <v>19</v>
      </c>
      <c r="H436" s="3" t="s">
        <v>37</v>
      </c>
      <c r="I436" s="3"/>
      <c r="J436" s="3"/>
      <c r="K436" s="3" t="s">
        <v>22</v>
      </c>
      <c r="L436" s="5"/>
      <c r="M436" s="3" t="s">
        <v>731</v>
      </c>
      <c r="N436" s="3" t="s">
        <v>518</v>
      </c>
    </row>
    <row r="437" customFormat="false" ht="15" hidden="false" customHeight="true" outlineLevel="0" collapsed="false">
      <c r="A437" s="3" t="s">
        <v>728</v>
      </c>
      <c r="B437" s="3" t="s">
        <v>37</v>
      </c>
      <c r="C437" s="3" t="n">
        <v>2021</v>
      </c>
      <c r="D437" s="3" t="s">
        <v>556</v>
      </c>
      <c r="E437" s="4" t="s">
        <v>760</v>
      </c>
      <c r="F437" s="3" t="s">
        <v>29</v>
      </c>
      <c r="G437" s="3" t="s">
        <v>19</v>
      </c>
      <c r="H437" s="3" t="s">
        <v>37</v>
      </c>
      <c r="I437" s="3"/>
      <c r="J437" s="3"/>
      <c r="K437" s="3" t="s">
        <v>22</v>
      </c>
      <c r="L437" s="5"/>
      <c r="M437" s="3" t="s">
        <v>731</v>
      </c>
      <c r="N437" s="3" t="s">
        <v>518</v>
      </c>
    </row>
    <row r="438" customFormat="false" ht="15" hidden="false" customHeight="true" outlineLevel="0" collapsed="false">
      <c r="A438" s="3" t="s">
        <v>728</v>
      </c>
      <c r="B438" s="3" t="s">
        <v>37</v>
      </c>
      <c r="C438" s="3" t="n">
        <v>2022</v>
      </c>
      <c r="D438" s="3" t="s">
        <v>761</v>
      </c>
      <c r="E438" s="4" t="s">
        <v>762</v>
      </c>
      <c r="F438" s="3" t="s">
        <v>29</v>
      </c>
      <c r="G438" s="3" t="s">
        <v>19</v>
      </c>
      <c r="H438" s="3" t="s">
        <v>37</v>
      </c>
      <c r="I438" s="3"/>
      <c r="J438" s="3"/>
      <c r="K438" s="3" t="s">
        <v>22</v>
      </c>
      <c r="L438" s="5"/>
      <c r="M438" s="3" t="s">
        <v>731</v>
      </c>
      <c r="N438" s="3" t="s">
        <v>518</v>
      </c>
    </row>
    <row r="439" customFormat="false" ht="15" hidden="false" customHeight="true" outlineLevel="0" collapsed="false">
      <c r="A439" s="3" t="s">
        <v>728</v>
      </c>
      <c r="B439" s="3" t="s">
        <v>37</v>
      </c>
      <c r="C439" s="3" t="n">
        <v>2023</v>
      </c>
      <c r="D439" s="3" t="s">
        <v>763</v>
      </c>
      <c r="E439" s="4" t="s">
        <v>764</v>
      </c>
      <c r="F439" s="3" t="s">
        <v>18</v>
      </c>
      <c r="G439" s="3" t="s">
        <v>19</v>
      </c>
      <c r="H439" s="3" t="s">
        <v>15</v>
      </c>
      <c r="I439" s="3" t="s">
        <v>61</v>
      </c>
      <c r="J439" s="3" t="s">
        <v>21</v>
      </c>
      <c r="K439" s="3" t="s">
        <v>22</v>
      </c>
      <c r="L439" s="5"/>
      <c r="M439" s="3" t="s">
        <v>731</v>
      </c>
      <c r="N439" s="3" t="s">
        <v>518</v>
      </c>
    </row>
    <row r="440" customFormat="false" ht="23.25" hidden="false" customHeight="true" outlineLevel="0" collapsed="false">
      <c r="A440" s="3" t="s">
        <v>728</v>
      </c>
      <c r="B440" s="3" t="s">
        <v>37</v>
      </c>
      <c r="C440" s="3" t="n">
        <v>2024</v>
      </c>
      <c r="D440" s="3" t="s">
        <v>765</v>
      </c>
      <c r="E440" s="4" t="s">
        <v>766</v>
      </c>
      <c r="F440" s="3" t="s">
        <v>18</v>
      </c>
      <c r="G440" s="3" t="s">
        <v>19</v>
      </c>
      <c r="H440" s="3" t="s">
        <v>37</v>
      </c>
      <c r="I440" s="3" t="s">
        <v>61</v>
      </c>
      <c r="J440" s="3" t="s">
        <v>21</v>
      </c>
      <c r="K440" s="3" t="s">
        <v>22</v>
      </c>
      <c r="L440" s="5" t="s">
        <v>767</v>
      </c>
      <c r="M440" s="3" t="s">
        <v>731</v>
      </c>
      <c r="N440" s="3" t="s">
        <v>518</v>
      </c>
    </row>
    <row r="441" customFormat="false" ht="15" hidden="false" customHeight="true" outlineLevel="0" collapsed="false">
      <c r="A441" s="3" t="s">
        <v>728</v>
      </c>
      <c r="B441" s="3" t="s">
        <v>37</v>
      </c>
      <c r="C441" s="3" t="n">
        <v>2025</v>
      </c>
      <c r="D441" s="3" t="s">
        <v>768</v>
      </c>
      <c r="E441" s="4" t="s">
        <v>769</v>
      </c>
      <c r="F441" s="3" t="s">
        <v>18</v>
      </c>
      <c r="G441" s="3" t="s">
        <v>19</v>
      </c>
      <c r="H441" s="3" t="s">
        <v>34</v>
      </c>
      <c r="I441" s="3" t="s">
        <v>61</v>
      </c>
      <c r="J441" s="3" t="s">
        <v>21</v>
      </c>
      <c r="K441" s="3" t="s">
        <v>22</v>
      </c>
      <c r="L441" s="5"/>
      <c r="M441" s="3" t="s">
        <v>731</v>
      </c>
      <c r="N441" s="3" t="s">
        <v>518</v>
      </c>
    </row>
    <row r="442" customFormat="false" ht="15" hidden="false" customHeight="true" outlineLevel="0" collapsed="false">
      <c r="A442" s="3" t="s">
        <v>770</v>
      </c>
      <c r="B442" s="3" t="s">
        <v>37</v>
      </c>
      <c r="C442" s="3" t="n">
        <v>2000</v>
      </c>
      <c r="D442" s="3"/>
      <c r="E442" s="4"/>
      <c r="F442" s="3"/>
      <c r="G442" s="3" t="s">
        <v>114</v>
      </c>
      <c r="H442" s="3"/>
      <c r="I442" s="3"/>
      <c r="J442" s="3"/>
      <c r="K442" s="3" t="s">
        <v>22</v>
      </c>
      <c r="L442" s="5"/>
      <c r="M442" s="3" t="s">
        <v>771</v>
      </c>
      <c r="N442" s="3" t="s">
        <v>518</v>
      </c>
    </row>
    <row r="443" customFormat="false" ht="15" hidden="false" customHeight="true" outlineLevel="0" collapsed="false">
      <c r="A443" s="3" t="s">
        <v>770</v>
      </c>
      <c r="B443" s="3" t="s">
        <v>37</v>
      </c>
      <c r="C443" s="3" t="n">
        <v>2001</v>
      </c>
      <c r="D443" s="3"/>
      <c r="E443" s="4"/>
      <c r="F443" s="3"/>
      <c r="G443" s="3" t="s">
        <v>114</v>
      </c>
      <c r="H443" s="3"/>
      <c r="I443" s="3"/>
      <c r="J443" s="3"/>
      <c r="K443" s="3" t="s">
        <v>22</v>
      </c>
      <c r="L443" s="5"/>
      <c r="M443" s="3" t="s">
        <v>771</v>
      </c>
      <c r="N443" s="3" t="s">
        <v>518</v>
      </c>
    </row>
    <row r="444" customFormat="false" ht="15" hidden="false" customHeight="true" outlineLevel="0" collapsed="false">
      <c r="A444" s="3" t="s">
        <v>770</v>
      </c>
      <c r="B444" s="3" t="s">
        <v>37</v>
      </c>
      <c r="C444" s="3" t="n">
        <v>2002</v>
      </c>
      <c r="D444" s="3"/>
      <c r="E444" s="4"/>
      <c r="F444" s="3"/>
      <c r="G444" s="3" t="s">
        <v>114</v>
      </c>
      <c r="H444" s="3"/>
      <c r="I444" s="3"/>
      <c r="J444" s="3"/>
      <c r="K444" s="3" t="s">
        <v>22</v>
      </c>
      <c r="L444" s="5"/>
      <c r="M444" s="3" t="s">
        <v>771</v>
      </c>
      <c r="N444" s="3" t="s">
        <v>518</v>
      </c>
    </row>
    <row r="445" customFormat="false" ht="15" hidden="false" customHeight="true" outlineLevel="0" collapsed="false">
      <c r="A445" s="3" t="s">
        <v>770</v>
      </c>
      <c r="B445" s="3" t="s">
        <v>37</v>
      </c>
      <c r="C445" s="3" t="n">
        <v>2003</v>
      </c>
      <c r="D445" s="3" t="s">
        <v>772</v>
      </c>
      <c r="E445" s="4" t="s">
        <v>773</v>
      </c>
      <c r="F445" s="3" t="s">
        <v>29</v>
      </c>
      <c r="G445" s="3" t="s">
        <v>19</v>
      </c>
      <c r="H445" s="3" t="s">
        <v>37</v>
      </c>
      <c r="I445" s="3"/>
      <c r="J445" s="3"/>
      <c r="K445" s="3" t="s">
        <v>22</v>
      </c>
      <c r="L445" s="5"/>
      <c r="M445" s="3" t="s">
        <v>771</v>
      </c>
      <c r="N445" s="3" t="s">
        <v>518</v>
      </c>
    </row>
    <row r="446" customFormat="false" ht="15" hidden="false" customHeight="true" outlineLevel="0" collapsed="false">
      <c r="A446" s="3" t="s">
        <v>770</v>
      </c>
      <c r="B446" s="3" t="s">
        <v>37</v>
      </c>
      <c r="C446" s="3" t="n">
        <v>2004</v>
      </c>
      <c r="D446" s="3"/>
      <c r="E446" s="4"/>
      <c r="F446" s="3"/>
      <c r="G446" s="3" t="s">
        <v>284</v>
      </c>
      <c r="H446" s="3"/>
      <c r="I446" s="3"/>
      <c r="J446" s="3"/>
      <c r="K446" s="3" t="s">
        <v>22</v>
      </c>
      <c r="L446" s="5" t="s">
        <v>774</v>
      </c>
      <c r="M446" s="3" t="s">
        <v>771</v>
      </c>
      <c r="N446" s="3" t="s">
        <v>518</v>
      </c>
    </row>
    <row r="447" customFormat="false" ht="15" hidden="false" customHeight="true" outlineLevel="0" collapsed="false">
      <c r="A447" s="3" t="s">
        <v>770</v>
      </c>
      <c r="B447" s="3" t="s">
        <v>37</v>
      </c>
      <c r="C447" s="3" t="n">
        <v>2005</v>
      </c>
      <c r="D447" s="3"/>
      <c r="E447" s="4"/>
      <c r="F447" s="3"/>
      <c r="G447" s="3" t="s">
        <v>284</v>
      </c>
      <c r="H447" s="3"/>
      <c r="I447" s="3"/>
      <c r="J447" s="3"/>
      <c r="K447" s="3" t="s">
        <v>22</v>
      </c>
      <c r="L447" s="5" t="s">
        <v>774</v>
      </c>
      <c r="M447" s="3" t="s">
        <v>771</v>
      </c>
      <c r="N447" s="3" t="s">
        <v>518</v>
      </c>
    </row>
    <row r="448" customFormat="false" ht="15" hidden="false" customHeight="true" outlineLevel="0" collapsed="false">
      <c r="A448" s="3" t="s">
        <v>770</v>
      </c>
      <c r="B448" s="3" t="s">
        <v>37</v>
      </c>
      <c r="C448" s="3" t="n">
        <v>2006</v>
      </c>
      <c r="D448" s="3" t="s">
        <v>255</v>
      </c>
      <c r="E448" s="4" t="s">
        <v>775</v>
      </c>
      <c r="F448" s="3" t="s">
        <v>29</v>
      </c>
      <c r="G448" s="3" t="s">
        <v>19</v>
      </c>
      <c r="H448" s="3" t="s">
        <v>15</v>
      </c>
      <c r="I448" s="3"/>
      <c r="J448" s="3"/>
      <c r="K448" s="3" t="s">
        <v>22</v>
      </c>
      <c r="L448" s="5"/>
      <c r="M448" s="3" t="s">
        <v>771</v>
      </c>
      <c r="N448" s="3" t="s">
        <v>518</v>
      </c>
    </row>
    <row r="449" customFormat="false" ht="15" hidden="false" customHeight="true" outlineLevel="0" collapsed="false">
      <c r="A449" s="3" t="s">
        <v>770</v>
      </c>
      <c r="B449" s="3" t="s">
        <v>37</v>
      </c>
      <c r="C449" s="3" t="n">
        <v>2007</v>
      </c>
      <c r="D449" s="3" t="s">
        <v>451</v>
      </c>
      <c r="E449" s="4" t="s">
        <v>776</v>
      </c>
      <c r="F449" s="3" t="s">
        <v>29</v>
      </c>
      <c r="G449" s="3" t="s">
        <v>19</v>
      </c>
      <c r="H449" s="3" t="s">
        <v>15</v>
      </c>
      <c r="I449" s="3"/>
      <c r="J449" s="3"/>
      <c r="K449" s="3" t="s">
        <v>22</v>
      </c>
      <c r="L449" s="5"/>
      <c r="M449" s="3" t="s">
        <v>771</v>
      </c>
      <c r="N449" s="3" t="s">
        <v>518</v>
      </c>
    </row>
    <row r="450" customFormat="false" ht="15" hidden="false" customHeight="true" outlineLevel="0" collapsed="false">
      <c r="A450" s="3" t="s">
        <v>770</v>
      </c>
      <c r="B450" s="3" t="s">
        <v>37</v>
      </c>
      <c r="C450" s="3" t="n">
        <v>2008</v>
      </c>
      <c r="D450" s="3" t="s">
        <v>700</v>
      </c>
      <c r="E450" s="4" t="s">
        <v>777</v>
      </c>
      <c r="F450" s="3" t="s">
        <v>29</v>
      </c>
      <c r="G450" s="3" t="s">
        <v>19</v>
      </c>
      <c r="H450" s="3" t="s">
        <v>37</v>
      </c>
      <c r="I450" s="3"/>
      <c r="J450" s="3"/>
      <c r="K450" s="3" t="s">
        <v>22</v>
      </c>
      <c r="L450" s="5"/>
      <c r="M450" s="3" t="s">
        <v>771</v>
      </c>
      <c r="N450" s="3" t="s">
        <v>518</v>
      </c>
    </row>
    <row r="451" customFormat="false" ht="15" hidden="false" customHeight="true" outlineLevel="0" collapsed="false">
      <c r="A451" s="3" t="s">
        <v>770</v>
      </c>
      <c r="B451" s="3" t="s">
        <v>37</v>
      </c>
      <c r="C451" s="3" t="n">
        <v>2009</v>
      </c>
      <c r="D451" s="3" t="s">
        <v>251</v>
      </c>
      <c r="E451" s="4" t="s">
        <v>778</v>
      </c>
      <c r="F451" s="3" t="s">
        <v>29</v>
      </c>
      <c r="G451" s="3" t="s">
        <v>19</v>
      </c>
      <c r="H451" s="3" t="s">
        <v>37</v>
      </c>
      <c r="I451" s="3"/>
      <c r="J451" s="3"/>
      <c r="K451" s="3" t="s">
        <v>22</v>
      </c>
      <c r="L451" s="5"/>
      <c r="M451" s="3" t="s">
        <v>771</v>
      </c>
      <c r="N451" s="3" t="s">
        <v>518</v>
      </c>
    </row>
    <row r="452" customFormat="false" ht="15" hidden="false" customHeight="true" outlineLevel="0" collapsed="false">
      <c r="A452" s="3" t="s">
        <v>770</v>
      </c>
      <c r="B452" s="3" t="s">
        <v>37</v>
      </c>
      <c r="C452" s="3" t="n">
        <v>2010</v>
      </c>
      <c r="D452" s="3" t="s">
        <v>282</v>
      </c>
      <c r="E452" s="4" t="s">
        <v>779</v>
      </c>
      <c r="F452" s="3" t="s">
        <v>18</v>
      </c>
      <c r="G452" s="3" t="s">
        <v>19</v>
      </c>
      <c r="H452" s="3" t="s">
        <v>37</v>
      </c>
      <c r="I452" s="3" t="s">
        <v>61</v>
      </c>
      <c r="J452" s="3" t="s">
        <v>62</v>
      </c>
      <c r="K452" s="3" t="s">
        <v>22</v>
      </c>
      <c r="L452" s="5"/>
      <c r="M452" s="3" t="s">
        <v>771</v>
      </c>
      <c r="N452" s="3" t="s">
        <v>518</v>
      </c>
    </row>
    <row r="453" customFormat="false" ht="15" hidden="false" customHeight="true" outlineLevel="0" collapsed="false">
      <c r="A453" s="3" t="s">
        <v>770</v>
      </c>
      <c r="B453" s="3" t="s">
        <v>37</v>
      </c>
      <c r="C453" s="3" t="n">
        <v>2011</v>
      </c>
      <c r="D453" s="3"/>
      <c r="E453" s="4"/>
      <c r="F453" s="3"/>
      <c r="G453" s="3" t="s">
        <v>99</v>
      </c>
      <c r="H453" s="3"/>
      <c r="I453" s="3"/>
      <c r="J453" s="3"/>
      <c r="K453" s="3" t="s">
        <v>22</v>
      </c>
      <c r="L453" s="5"/>
      <c r="M453" s="3" t="s">
        <v>771</v>
      </c>
      <c r="N453" s="3" t="s">
        <v>518</v>
      </c>
    </row>
    <row r="454" customFormat="false" ht="15" hidden="false" customHeight="true" outlineLevel="0" collapsed="false">
      <c r="A454" s="3" t="s">
        <v>770</v>
      </c>
      <c r="B454" s="3" t="s">
        <v>37</v>
      </c>
      <c r="C454" s="3" t="n">
        <v>2012</v>
      </c>
      <c r="D454" s="3" t="s">
        <v>207</v>
      </c>
      <c r="E454" s="4" t="s">
        <v>780</v>
      </c>
      <c r="F454" s="3" t="s">
        <v>29</v>
      </c>
      <c r="G454" s="3" t="s">
        <v>19</v>
      </c>
      <c r="H454" s="3" t="s">
        <v>37</v>
      </c>
      <c r="I454" s="3"/>
      <c r="J454" s="3"/>
      <c r="K454" s="3" t="s">
        <v>22</v>
      </c>
      <c r="L454" s="5"/>
      <c r="M454" s="3" t="s">
        <v>771</v>
      </c>
      <c r="N454" s="3" t="s">
        <v>518</v>
      </c>
    </row>
    <row r="455" customFormat="false" ht="15" hidden="false" customHeight="true" outlineLevel="0" collapsed="false">
      <c r="A455" s="3" t="s">
        <v>770</v>
      </c>
      <c r="B455" s="3" t="s">
        <v>37</v>
      </c>
      <c r="C455" s="3" t="n">
        <v>2013</v>
      </c>
      <c r="D455" s="3" t="s">
        <v>483</v>
      </c>
      <c r="E455" s="4" t="s">
        <v>781</v>
      </c>
      <c r="F455" s="3" t="s">
        <v>29</v>
      </c>
      <c r="G455" s="3" t="s">
        <v>19</v>
      </c>
      <c r="H455" s="3" t="s">
        <v>37</v>
      </c>
      <c r="I455" s="3"/>
      <c r="J455" s="3"/>
      <c r="K455" s="3" t="s">
        <v>22</v>
      </c>
      <c r="L455" s="5"/>
      <c r="M455" s="3" t="s">
        <v>771</v>
      </c>
      <c r="N455" s="3" t="s">
        <v>518</v>
      </c>
    </row>
    <row r="456" customFormat="false" ht="15" hidden="false" customHeight="true" outlineLevel="0" collapsed="false">
      <c r="A456" s="3" t="s">
        <v>770</v>
      </c>
      <c r="B456" s="3" t="s">
        <v>37</v>
      </c>
      <c r="C456" s="3" t="n">
        <v>2014</v>
      </c>
      <c r="D456" s="3" t="s">
        <v>782</v>
      </c>
      <c r="E456" s="4" t="s">
        <v>783</v>
      </c>
      <c r="F456" s="3" t="s">
        <v>29</v>
      </c>
      <c r="G456" s="3" t="s">
        <v>19</v>
      </c>
      <c r="H456" s="3" t="s">
        <v>37</v>
      </c>
      <c r="I456" s="3"/>
      <c r="J456" s="3"/>
      <c r="K456" s="3" t="s">
        <v>22</v>
      </c>
      <c r="L456" s="5"/>
      <c r="M456" s="3" t="s">
        <v>771</v>
      </c>
      <c r="N456" s="3" t="s">
        <v>518</v>
      </c>
    </row>
    <row r="457" customFormat="false" ht="45.75" hidden="false" customHeight="true" outlineLevel="0" collapsed="false">
      <c r="A457" s="3" t="s">
        <v>770</v>
      </c>
      <c r="B457" s="3" t="s">
        <v>37</v>
      </c>
      <c r="C457" s="3" t="n">
        <v>2015</v>
      </c>
      <c r="D457" s="3" t="s">
        <v>326</v>
      </c>
      <c r="E457" s="4" t="s">
        <v>784</v>
      </c>
      <c r="F457" s="3" t="s">
        <v>29</v>
      </c>
      <c r="G457" s="3" t="s">
        <v>19</v>
      </c>
      <c r="H457" s="3" t="s">
        <v>15</v>
      </c>
      <c r="I457" s="3"/>
      <c r="J457" s="3"/>
      <c r="K457" s="3" t="s">
        <v>22</v>
      </c>
      <c r="L457" s="5" t="s">
        <v>785</v>
      </c>
      <c r="M457" s="3" t="s">
        <v>771</v>
      </c>
      <c r="N457" s="3" t="s">
        <v>518</v>
      </c>
    </row>
    <row r="458" customFormat="false" ht="15" hidden="false" customHeight="true" outlineLevel="0" collapsed="false">
      <c r="A458" s="3" t="s">
        <v>770</v>
      </c>
      <c r="B458" s="3" t="s">
        <v>37</v>
      </c>
      <c r="C458" s="3" t="n">
        <v>2016</v>
      </c>
      <c r="D458" s="3" t="s">
        <v>172</v>
      </c>
      <c r="E458" s="4" t="s">
        <v>786</v>
      </c>
      <c r="F458" s="3" t="s">
        <v>29</v>
      </c>
      <c r="G458" s="3" t="s">
        <v>19</v>
      </c>
      <c r="H458" s="3" t="s">
        <v>15</v>
      </c>
      <c r="I458" s="3"/>
      <c r="J458" s="3"/>
      <c r="K458" s="3" t="s">
        <v>22</v>
      </c>
      <c r="L458" s="5"/>
      <c r="M458" s="3" t="s">
        <v>771</v>
      </c>
      <c r="N458" s="3" t="s">
        <v>518</v>
      </c>
    </row>
    <row r="459" customFormat="false" ht="15" hidden="false" customHeight="true" outlineLevel="0" collapsed="false">
      <c r="A459" s="3" t="s">
        <v>770</v>
      </c>
      <c r="B459" s="3" t="s">
        <v>37</v>
      </c>
      <c r="C459" s="3" t="n">
        <v>2017</v>
      </c>
      <c r="D459" s="3" t="s">
        <v>205</v>
      </c>
      <c r="E459" s="4" t="s">
        <v>787</v>
      </c>
      <c r="F459" s="3" t="s">
        <v>18</v>
      </c>
      <c r="G459" s="3" t="s">
        <v>19</v>
      </c>
      <c r="H459" s="3" t="s">
        <v>37</v>
      </c>
      <c r="I459" s="3" t="s">
        <v>61</v>
      </c>
      <c r="J459" s="3" t="s">
        <v>62</v>
      </c>
      <c r="K459" s="3" t="s">
        <v>22</v>
      </c>
      <c r="L459" s="5"/>
      <c r="M459" s="3" t="s">
        <v>771</v>
      </c>
      <c r="N459" s="3" t="s">
        <v>518</v>
      </c>
    </row>
    <row r="460" customFormat="false" ht="15" hidden="false" customHeight="true" outlineLevel="0" collapsed="false">
      <c r="A460" s="3" t="s">
        <v>770</v>
      </c>
      <c r="B460" s="3" t="s">
        <v>37</v>
      </c>
      <c r="C460" s="3" t="n">
        <v>2018</v>
      </c>
      <c r="D460" s="3"/>
      <c r="E460" s="4"/>
      <c r="F460" s="3"/>
      <c r="G460" s="3" t="s">
        <v>284</v>
      </c>
      <c r="H460" s="3"/>
      <c r="I460" s="3"/>
      <c r="J460" s="3"/>
      <c r="K460" s="3" t="s">
        <v>22</v>
      </c>
      <c r="L460" s="5" t="s">
        <v>788</v>
      </c>
      <c r="M460" s="3" t="s">
        <v>771</v>
      </c>
      <c r="N460" s="3" t="s">
        <v>518</v>
      </c>
    </row>
    <row r="461" customFormat="false" ht="15" hidden="false" customHeight="true" outlineLevel="0" collapsed="false">
      <c r="A461" s="3" t="s">
        <v>770</v>
      </c>
      <c r="B461" s="3" t="s">
        <v>37</v>
      </c>
      <c r="C461" s="3" t="n">
        <v>2019</v>
      </c>
      <c r="D461" s="3" t="s">
        <v>102</v>
      </c>
      <c r="E461" s="4" t="s">
        <v>789</v>
      </c>
      <c r="F461" s="3" t="s">
        <v>29</v>
      </c>
      <c r="G461" s="3" t="s">
        <v>19</v>
      </c>
      <c r="H461" s="3" t="s">
        <v>15</v>
      </c>
      <c r="I461" s="3"/>
      <c r="J461" s="3"/>
      <c r="K461" s="3" t="s">
        <v>22</v>
      </c>
      <c r="L461" s="5"/>
      <c r="M461" s="3" t="s">
        <v>771</v>
      </c>
      <c r="N461" s="3" t="s">
        <v>518</v>
      </c>
    </row>
    <row r="462" customFormat="false" ht="15" hidden="false" customHeight="true" outlineLevel="0" collapsed="false">
      <c r="A462" s="3" t="s">
        <v>770</v>
      </c>
      <c r="B462" s="3" t="s">
        <v>37</v>
      </c>
      <c r="C462" s="3" t="n">
        <v>2020</v>
      </c>
      <c r="D462" s="3"/>
      <c r="E462" s="4"/>
      <c r="F462" s="3"/>
      <c r="G462" s="3" t="s">
        <v>284</v>
      </c>
      <c r="H462" s="3"/>
      <c r="I462" s="3"/>
      <c r="J462" s="3"/>
      <c r="K462" s="3" t="s">
        <v>22</v>
      </c>
      <c r="L462" s="5" t="s">
        <v>788</v>
      </c>
      <c r="M462" s="3" t="s">
        <v>771</v>
      </c>
      <c r="N462" s="3" t="s">
        <v>518</v>
      </c>
    </row>
    <row r="463" customFormat="false" ht="15" hidden="false" customHeight="true" outlineLevel="0" collapsed="false">
      <c r="A463" s="3" t="s">
        <v>770</v>
      </c>
      <c r="B463" s="3" t="s">
        <v>37</v>
      </c>
      <c r="C463" s="3" t="n">
        <v>2021</v>
      </c>
      <c r="D463" s="3" t="s">
        <v>597</v>
      </c>
      <c r="E463" s="4" t="s">
        <v>790</v>
      </c>
      <c r="F463" s="3" t="s">
        <v>29</v>
      </c>
      <c r="G463" s="3" t="s">
        <v>19</v>
      </c>
      <c r="H463" s="3" t="s">
        <v>15</v>
      </c>
      <c r="I463" s="3"/>
      <c r="J463" s="3"/>
      <c r="K463" s="3" t="s">
        <v>22</v>
      </c>
      <c r="L463" s="5"/>
      <c r="M463" s="3" t="s">
        <v>771</v>
      </c>
      <c r="N463" s="3" t="s">
        <v>518</v>
      </c>
    </row>
    <row r="464" customFormat="false" ht="15" hidden="false" customHeight="true" outlineLevel="0" collapsed="false">
      <c r="A464" s="3" t="s">
        <v>770</v>
      </c>
      <c r="B464" s="3" t="s">
        <v>37</v>
      </c>
      <c r="C464" s="3" t="n">
        <v>2022</v>
      </c>
      <c r="D464" s="3"/>
      <c r="E464" s="4"/>
      <c r="F464" s="3"/>
      <c r="G464" s="3" t="s">
        <v>345</v>
      </c>
      <c r="H464" s="3"/>
      <c r="I464" s="3"/>
      <c r="J464" s="3"/>
      <c r="K464" s="3" t="s">
        <v>22</v>
      </c>
      <c r="L464" s="5" t="s">
        <v>791</v>
      </c>
      <c r="M464" s="3" t="s">
        <v>771</v>
      </c>
      <c r="N464" s="3" t="s">
        <v>518</v>
      </c>
    </row>
    <row r="465" customFormat="false" ht="15" hidden="false" customHeight="true" outlineLevel="0" collapsed="false">
      <c r="A465" s="3" t="s">
        <v>770</v>
      </c>
      <c r="B465" s="3" t="s">
        <v>37</v>
      </c>
      <c r="C465" s="3" t="n">
        <v>2023</v>
      </c>
      <c r="D465" s="3" t="s">
        <v>686</v>
      </c>
      <c r="E465" s="4" t="s">
        <v>792</v>
      </c>
      <c r="F465" s="3" t="s">
        <v>29</v>
      </c>
      <c r="G465" s="3" t="s">
        <v>19</v>
      </c>
      <c r="H465" s="3" t="s">
        <v>37</v>
      </c>
      <c r="I465" s="3"/>
      <c r="J465" s="3"/>
      <c r="K465" s="3" t="s">
        <v>22</v>
      </c>
      <c r="L465" s="5"/>
      <c r="M465" s="3" t="s">
        <v>771</v>
      </c>
      <c r="N465" s="3" t="s">
        <v>518</v>
      </c>
    </row>
    <row r="466" customFormat="false" ht="15" hidden="false" customHeight="true" outlineLevel="0" collapsed="false">
      <c r="A466" s="3" t="s">
        <v>770</v>
      </c>
      <c r="B466" s="3" t="s">
        <v>37</v>
      </c>
      <c r="C466" s="3" t="n">
        <v>2024</v>
      </c>
      <c r="D466" s="3" t="s">
        <v>793</v>
      </c>
      <c r="E466" s="4" t="s">
        <v>794</v>
      </c>
      <c r="F466" s="3" t="s">
        <v>29</v>
      </c>
      <c r="G466" s="3" t="s">
        <v>19</v>
      </c>
      <c r="H466" s="3" t="s">
        <v>37</v>
      </c>
      <c r="I466" s="3"/>
      <c r="J466" s="3"/>
      <c r="K466" s="3" t="s">
        <v>22</v>
      </c>
      <c r="L466" s="5"/>
      <c r="M466" s="3" t="s">
        <v>771</v>
      </c>
      <c r="N466" s="3" t="s">
        <v>518</v>
      </c>
    </row>
    <row r="467" customFormat="false" ht="15" hidden="false" customHeight="true" outlineLevel="0" collapsed="false">
      <c r="A467" s="3" t="s">
        <v>770</v>
      </c>
      <c r="B467" s="3" t="s">
        <v>37</v>
      </c>
      <c r="C467" s="3" t="n">
        <v>2025</v>
      </c>
      <c r="D467" s="3" t="s">
        <v>795</v>
      </c>
      <c r="E467" s="4" t="s">
        <v>796</v>
      </c>
      <c r="F467" s="3" t="s">
        <v>29</v>
      </c>
      <c r="G467" s="3" t="s">
        <v>19</v>
      </c>
      <c r="H467" s="3" t="s">
        <v>37</v>
      </c>
      <c r="I467" s="3"/>
      <c r="J467" s="3"/>
      <c r="K467" s="3" t="s">
        <v>22</v>
      </c>
      <c r="L467" s="5" t="s">
        <v>797</v>
      </c>
      <c r="M467" s="3" t="s">
        <v>771</v>
      </c>
      <c r="N467" s="3" t="s">
        <v>518</v>
      </c>
    </row>
    <row r="468" customFormat="false" ht="15" hidden="false" customHeight="true" outlineLevel="0" collapsed="false">
      <c r="A468" s="3" t="s">
        <v>798</v>
      </c>
      <c r="B468" s="3" t="s">
        <v>37</v>
      </c>
      <c r="C468" s="3" t="n">
        <v>2000</v>
      </c>
      <c r="D468" s="3" t="s">
        <v>565</v>
      </c>
      <c r="E468" s="4" t="s">
        <v>799</v>
      </c>
      <c r="F468" s="3" t="s">
        <v>29</v>
      </c>
      <c r="G468" s="3" t="s">
        <v>19</v>
      </c>
      <c r="H468" s="3" t="s">
        <v>37</v>
      </c>
      <c r="I468" s="3"/>
      <c r="J468" s="3"/>
      <c r="K468" s="3" t="s">
        <v>22</v>
      </c>
      <c r="L468" s="5"/>
      <c r="M468" s="3" t="s">
        <v>800</v>
      </c>
      <c r="N468" s="3" t="s">
        <v>518</v>
      </c>
    </row>
    <row r="469" customFormat="false" ht="15" hidden="false" customHeight="true" outlineLevel="0" collapsed="false">
      <c r="A469" s="3" t="s">
        <v>798</v>
      </c>
      <c r="B469" s="3" t="s">
        <v>37</v>
      </c>
      <c r="C469" s="3" t="n">
        <v>2001</v>
      </c>
      <c r="D469" s="3" t="s">
        <v>801</v>
      </c>
      <c r="E469" s="4" t="s">
        <v>802</v>
      </c>
      <c r="F469" s="3" t="s">
        <v>29</v>
      </c>
      <c r="G469" s="3" t="s">
        <v>19</v>
      </c>
      <c r="H469" s="3" t="s">
        <v>15</v>
      </c>
      <c r="I469" s="3"/>
      <c r="J469" s="3"/>
      <c r="K469" s="3" t="s">
        <v>22</v>
      </c>
      <c r="L469" s="5"/>
      <c r="M469" s="3" t="s">
        <v>800</v>
      </c>
      <c r="N469" s="3" t="s">
        <v>518</v>
      </c>
    </row>
    <row r="470" customFormat="false" ht="15" hidden="false" customHeight="true" outlineLevel="0" collapsed="false">
      <c r="A470" s="3" t="s">
        <v>798</v>
      </c>
      <c r="B470" s="3" t="s">
        <v>37</v>
      </c>
      <c r="C470" s="3" t="n">
        <v>2002</v>
      </c>
      <c r="D470" s="3" t="s">
        <v>209</v>
      </c>
      <c r="E470" s="4" t="s">
        <v>803</v>
      </c>
      <c r="F470" s="3" t="s">
        <v>29</v>
      </c>
      <c r="G470" s="3" t="s">
        <v>19</v>
      </c>
      <c r="H470" s="3" t="s">
        <v>37</v>
      </c>
      <c r="I470" s="3"/>
      <c r="J470" s="3"/>
      <c r="K470" s="3" t="s">
        <v>22</v>
      </c>
      <c r="L470" s="5"/>
      <c r="M470" s="3" t="s">
        <v>800</v>
      </c>
      <c r="N470" s="3" t="s">
        <v>518</v>
      </c>
    </row>
    <row r="471" customFormat="false" ht="15" hidden="false" customHeight="true" outlineLevel="0" collapsed="false">
      <c r="A471" s="3" t="s">
        <v>798</v>
      </c>
      <c r="B471" s="3" t="s">
        <v>37</v>
      </c>
      <c r="C471" s="3" t="n">
        <v>2003</v>
      </c>
      <c r="D471" s="3" t="s">
        <v>804</v>
      </c>
      <c r="E471" s="4" t="s">
        <v>805</v>
      </c>
      <c r="F471" s="3" t="s">
        <v>29</v>
      </c>
      <c r="G471" s="3" t="s">
        <v>19</v>
      </c>
      <c r="H471" s="3" t="s">
        <v>37</v>
      </c>
      <c r="I471" s="3"/>
      <c r="J471" s="3"/>
      <c r="K471" s="3" t="s">
        <v>22</v>
      </c>
      <c r="L471" s="5"/>
      <c r="M471" s="3" t="s">
        <v>800</v>
      </c>
      <c r="N471" s="3" t="s">
        <v>518</v>
      </c>
    </row>
    <row r="472" customFormat="false" ht="15" hidden="false" customHeight="true" outlineLevel="0" collapsed="false">
      <c r="A472" s="3" t="s">
        <v>798</v>
      </c>
      <c r="B472" s="3" t="s">
        <v>37</v>
      </c>
      <c r="C472" s="3" t="n">
        <v>2004</v>
      </c>
      <c r="D472" s="3" t="s">
        <v>806</v>
      </c>
      <c r="E472" s="4" t="s">
        <v>807</v>
      </c>
      <c r="F472" s="3" t="s">
        <v>29</v>
      </c>
      <c r="G472" s="3" t="s">
        <v>19</v>
      </c>
      <c r="H472" s="3" t="s">
        <v>37</v>
      </c>
      <c r="I472" s="3"/>
      <c r="J472" s="3"/>
      <c r="K472" s="3" t="s">
        <v>22</v>
      </c>
      <c r="L472" s="5"/>
      <c r="M472" s="3" t="s">
        <v>800</v>
      </c>
      <c r="N472" s="3" t="s">
        <v>518</v>
      </c>
    </row>
    <row r="473" customFormat="false" ht="15" hidden="false" customHeight="true" outlineLevel="0" collapsed="false">
      <c r="A473" s="3" t="s">
        <v>798</v>
      </c>
      <c r="B473" s="3" t="s">
        <v>37</v>
      </c>
      <c r="C473" s="3" t="n">
        <v>2005</v>
      </c>
      <c r="D473" s="3" t="s">
        <v>808</v>
      </c>
      <c r="E473" s="4" t="s">
        <v>809</v>
      </c>
      <c r="F473" s="3" t="s">
        <v>29</v>
      </c>
      <c r="G473" s="3" t="s">
        <v>19</v>
      </c>
      <c r="H473" s="3" t="s">
        <v>37</v>
      </c>
      <c r="I473" s="3"/>
      <c r="J473" s="3"/>
      <c r="K473" s="3" t="s">
        <v>22</v>
      </c>
      <c r="L473" s="5"/>
      <c r="M473" s="3" t="s">
        <v>800</v>
      </c>
      <c r="N473" s="3" t="s">
        <v>518</v>
      </c>
    </row>
    <row r="474" customFormat="false" ht="15" hidden="false" customHeight="true" outlineLevel="0" collapsed="false">
      <c r="A474" s="3" t="s">
        <v>798</v>
      </c>
      <c r="B474" s="3" t="s">
        <v>37</v>
      </c>
      <c r="C474" s="3" t="n">
        <v>2006</v>
      </c>
      <c r="D474" s="3" t="s">
        <v>282</v>
      </c>
      <c r="E474" s="4" t="s">
        <v>810</v>
      </c>
      <c r="F474" s="3" t="s">
        <v>18</v>
      </c>
      <c r="G474" s="3" t="s">
        <v>19</v>
      </c>
      <c r="H474" s="3" t="s">
        <v>37</v>
      </c>
      <c r="I474" s="3" t="s">
        <v>61</v>
      </c>
      <c r="J474" s="3" t="s">
        <v>62</v>
      </c>
      <c r="K474" s="3" t="s">
        <v>22</v>
      </c>
      <c r="L474" s="5"/>
      <c r="M474" s="3" t="s">
        <v>800</v>
      </c>
      <c r="N474" s="3" t="s">
        <v>518</v>
      </c>
    </row>
    <row r="475" customFormat="false" ht="15" hidden="false" customHeight="true" outlineLevel="0" collapsed="false">
      <c r="A475" s="3" t="s">
        <v>798</v>
      </c>
      <c r="B475" s="3" t="s">
        <v>37</v>
      </c>
      <c r="C475" s="3" t="n">
        <v>2007</v>
      </c>
      <c r="D475" s="3" t="s">
        <v>556</v>
      </c>
      <c r="E475" s="4" t="s">
        <v>811</v>
      </c>
      <c r="F475" s="3" t="s">
        <v>29</v>
      </c>
      <c r="G475" s="3" t="s">
        <v>19</v>
      </c>
      <c r="H475" s="3" t="s">
        <v>37</v>
      </c>
      <c r="I475" s="3"/>
      <c r="J475" s="3"/>
      <c r="K475" s="3" t="s">
        <v>22</v>
      </c>
      <c r="L475" s="5"/>
      <c r="M475" s="3" t="s">
        <v>800</v>
      </c>
      <c r="N475" s="3" t="s">
        <v>518</v>
      </c>
    </row>
    <row r="476" customFormat="false" ht="15" hidden="false" customHeight="true" outlineLevel="0" collapsed="false">
      <c r="A476" s="3" t="s">
        <v>798</v>
      </c>
      <c r="B476" s="3" t="s">
        <v>37</v>
      </c>
      <c r="C476" s="3" t="n">
        <v>2008</v>
      </c>
      <c r="D476" s="3" t="s">
        <v>812</v>
      </c>
      <c r="E476" s="4" t="s">
        <v>813</v>
      </c>
      <c r="F476" s="3" t="s">
        <v>29</v>
      </c>
      <c r="G476" s="3" t="s">
        <v>19</v>
      </c>
      <c r="H476" s="3" t="s">
        <v>37</v>
      </c>
      <c r="I476" s="3"/>
      <c r="J476" s="3"/>
      <c r="K476" s="3" t="s">
        <v>22</v>
      </c>
      <c r="L476" s="5" t="s">
        <v>814</v>
      </c>
      <c r="M476" s="3" t="s">
        <v>800</v>
      </c>
      <c r="N476" s="3" t="s">
        <v>518</v>
      </c>
    </row>
    <row r="477" customFormat="false" ht="15" hidden="false" customHeight="true" outlineLevel="0" collapsed="false">
      <c r="A477" s="3" t="s">
        <v>798</v>
      </c>
      <c r="B477" s="3" t="s">
        <v>37</v>
      </c>
      <c r="C477" s="3" t="n">
        <v>2008</v>
      </c>
      <c r="D477" s="3" t="s">
        <v>815</v>
      </c>
      <c r="E477" s="4" t="s">
        <v>816</v>
      </c>
      <c r="F477" s="3" t="s">
        <v>18</v>
      </c>
      <c r="G477" s="3" t="s">
        <v>19</v>
      </c>
      <c r="H477" s="3" t="s">
        <v>37</v>
      </c>
      <c r="I477" s="3" t="s">
        <v>61</v>
      </c>
      <c r="J477" s="3" t="s">
        <v>21</v>
      </c>
      <c r="K477" s="3" t="s">
        <v>22</v>
      </c>
      <c r="L477" s="5" t="s">
        <v>814</v>
      </c>
      <c r="M477" s="3" t="s">
        <v>800</v>
      </c>
      <c r="N477" s="3" t="s">
        <v>518</v>
      </c>
    </row>
    <row r="478" customFormat="false" ht="15" hidden="false" customHeight="true" outlineLevel="0" collapsed="false">
      <c r="A478" s="3" t="s">
        <v>798</v>
      </c>
      <c r="B478" s="3" t="s">
        <v>37</v>
      </c>
      <c r="C478" s="3" t="n">
        <v>2009</v>
      </c>
      <c r="D478" s="3" t="s">
        <v>266</v>
      </c>
      <c r="E478" s="4" t="s">
        <v>817</v>
      </c>
      <c r="F478" s="3" t="s">
        <v>29</v>
      </c>
      <c r="G478" s="3" t="s">
        <v>19</v>
      </c>
      <c r="H478" s="3" t="s">
        <v>15</v>
      </c>
      <c r="I478" s="3"/>
      <c r="J478" s="3"/>
      <c r="K478" s="3" t="s">
        <v>22</v>
      </c>
      <c r="L478" s="5"/>
      <c r="M478" s="3" t="s">
        <v>800</v>
      </c>
      <c r="N478" s="3" t="s">
        <v>518</v>
      </c>
    </row>
    <row r="479" customFormat="false" ht="15" hidden="false" customHeight="true" outlineLevel="0" collapsed="false">
      <c r="A479" s="3" t="s">
        <v>798</v>
      </c>
      <c r="B479" s="3" t="s">
        <v>37</v>
      </c>
      <c r="C479" s="3" t="n">
        <v>2010</v>
      </c>
      <c r="D479" s="3" t="s">
        <v>818</v>
      </c>
      <c r="E479" s="4" t="s">
        <v>819</v>
      </c>
      <c r="F479" s="3" t="s">
        <v>29</v>
      </c>
      <c r="G479" s="3" t="s">
        <v>19</v>
      </c>
      <c r="H479" s="3" t="s">
        <v>37</v>
      </c>
      <c r="I479" s="3"/>
      <c r="J479" s="3"/>
      <c r="K479" s="3" t="s">
        <v>22</v>
      </c>
      <c r="L479" s="5" t="s">
        <v>814</v>
      </c>
      <c r="M479" s="3" t="s">
        <v>800</v>
      </c>
      <c r="N479" s="3" t="s">
        <v>518</v>
      </c>
    </row>
    <row r="480" customFormat="false" ht="15" hidden="false" customHeight="true" outlineLevel="0" collapsed="false">
      <c r="A480" s="3" t="s">
        <v>798</v>
      </c>
      <c r="B480" s="3" t="s">
        <v>37</v>
      </c>
      <c r="C480" s="3" t="n">
        <v>2010</v>
      </c>
      <c r="D480" s="3" t="s">
        <v>820</v>
      </c>
      <c r="E480" s="4" t="s">
        <v>821</v>
      </c>
      <c r="F480" s="3" t="s">
        <v>18</v>
      </c>
      <c r="G480" s="3" t="s">
        <v>19</v>
      </c>
      <c r="H480" s="3" t="s">
        <v>37</v>
      </c>
      <c r="I480" s="3" t="s">
        <v>61</v>
      </c>
      <c r="J480" s="3" t="s">
        <v>21</v>
      </c>
      <c r="K480" s="3" t="s">
        <v>22</v>
      </c>
      <c r="L480" s="5" t="s">
        <v>814</v>
      </c>
      <c r="M480" s="3" t="s">
        <v>800</v>
      </c>
      <c r="N480" s="3" t="s">
        <v>518</v>
      </c>
    </row>
    <row r="481" customFormat="false" ht="15" hidden="false" customHeight="true" outlineLevel="0" collapsed="false">
      <c r="A481" s="3" t="s">
        <v>798</v>
      </c>
      <c r="B481" s="3" t="s">
        <v>37</v>
      </c>
      <c r="C481" s="3" t="n">
        <v>2011</v>
      </c>
      <c r="D481" s="3" t="s">
        <v>822</v>
      </c>
      <c r="E481" s="4" t="s">
        <v>823</v>
      </c>
      <c r="F481" s="3" t="s">
        <v>29</v>
      </c>
      <c r="G481" s="3" t="s">
        <v>19</v>
      </c>
      <c r="H481" s="3" t="s">
        <v>37</v>
      </c>
      <c r="I481" s="3"/>
      <c r="J481" s="3"/>
      <c r="K481" s="3" t="s">
        <v>22</v>
      </c>
      <c r="L481" s="5"/>
      <c r="M481" s="3" t="s">
        <v>800</v>
      </c>
      <c r="N481" s="3" t="s">
        <v>518</v>
      </c>
    </row>
    <row r="482" customFormat="false" ht="15" hidden="false" customHeight="true" outlineLevel="0" collapsed="false">
      <c r="A482" s="3" t="s">
        <v>798</v>
      </c>
      <c r="B482" s="3" t="s">
        <v>37</v>
      </c>
      <c r="C482" s="3" t="n">
        <v>2012</v>
      </c>
      <c r="D482" s="3" t="s">
        <v>824</v>
      </c>
      <c r="E482" s="4" t="s">
        <v>825</v>
      </c>
      <c r="F482" s="3" t="s">
        <v>29</v>
      </c>
      <c r="G482" s="3" t="s">
        <v>19</v>
      </c>
      <c r="H482" s="3" t="s">
        <v>15</v>
      </c>
      <c r="I482" s="3"/>
      <c r="J482" s="3"/>
      <c r="K482" s="3" t="s">
        <v>22</v>
      </c>
      <c r="L482" s="5"/>
      <c r="M482" s="3" t="s">
        <v>800</v>
      </c>
      <c r="N482" s="3" t="s">
        <v>518</v>
      </c>
    </row>
    <row r="483" customFormat="false" ht="15" hidden="false" customHeight="true" outlineLevel="0" collapsed="false">
      <c r="A483" s="3" t="s">
        <v>798</v>
      </c>
      <c r="B483" s="3" t="s">
        <v>37</v>
      </c>
      <c r="C483" s="3" t="n">
        <v>2013</v>
      </c>
      <c r="D483" s="3" t="s">
        <v>826</v>
      </c>
      <c r="E483" s="4" t="s">
        <v>827</v>
      </c>
      <c r="F483" s="3" t="s">
        <v>29</v>
      </c>
      <c r="G483" s="3" t="s">
        <v>19</v>
      </c>
      <c r="H483" s="3" t="s">
        <v>34</v>
      </c>
      <c r="I483" s="3"/>
      <c r="J483" s="3"/>
      <c r="K483" s="3" t="s">
        <v>22</v>
      </c>
      <c r="L483" s="5"/>
      <c r="M483" s="3" t="s">
        <v>800</v>
      </c>
      <c r="N483" s="3" t="s">
        <v>518</v>
      </c>
    </row>
    <row r="484" customFormat="false" ht="15" hidden="false" customHeight="true" outlineLevel="0" collapsed="false">
      <c r="A484" s="3" t="s">
        <v>798</v>
      </c>
      <c r="B484" s="3" t="s">
        <v>37</v>
      </c>
      <c r="C484" s="3" t="n">
        <v>2014</v>
      </c>
      <c r="D484" s="3" t="s">
        <v>411</v>
      </c>
      <c r="E484" s="4" t="s">
        <v>828</v>
      </c>
      <c r="F484" s="3" t="s">
        <v>29</v>
      </c>
      <c r="G484" s="3" t="s">
        <v>19</v>
      </c>
      <c r="H484" s="3" t="s">
        <v>34</v>
      </c>
      <c r="I484" s="3"/>
      <c r="J484" s="3"/>
      <c r="K484" s="3" t="s">
        <v>22</v>
      </c>
      <c r="L484" s="5"/>
      <c r="M484" s="3" t="s">
        <v>800</v>
      </c>
      <c r="N484" s="3" t="s">
        <v>518</v>
      </c>
    </row>
    <row r="485" customFormat="false" ht="15" hidden="false" customHeight="true" outlineLevel="0" collapsed="false">
      <c r="A485" s="3" t="s">
        <v>798</v>
      </c>
      <c r="B485" s="3" t="s">
        <v>37</v>
      </c>
      <c r="C485" s="3" t="n">
        <v>2015</v>
      </c>
      <c r="D485" s="3" t="s">
        <v>272</v>
      </c>
      <c r="E485" s="4" t="s">
        <v>829</v>
      </c>
      <c r="F485" s="3" t="s">
        <v>29</v>
      </c>
      <c r="G485" s="3" t="s">
        <v>19</v>
      </c>
      <c r="H485" s="3" t="s">
        <v>37</v>
      </c>
      <c r="I485" s="3"/>
      <c r="J485" s="3"/>
      <c r="K485" s="3" t="s">
        <v>22</v>
      </c>
      <c r="L485" s="5"/>
      <c r="M485" s="3" t="s">
        <v>800</v>
      </c>
      <c r="N485" s="3" t="s">
        <v>518</v>
      </c>
    </row>
    <row r="486" customFormat="false" ht="15" hidden="false" customHeight="true" outlineLevel="0" collapsed="false">
      <c r="A486" s="3" t="s">
        <v>798</v>
      </c>
      <c r="B486" s="3" t="s">
        <v>37</v>
      </c>
      <c r="C486" s="3" t="n">
        <v>2016</v>
      </c>
      <c r="D486" s="3" t="s">
        <v>181</v>
      </c>
      <c r="E486" s="4" t="s">
        <v>830</v>
      </c>
      <c r="F486" s="3" t="s">
        <v>18</v>
      </c>
      <c r="G486" s="3" t="s">
        <v>19</v>
      </c>
      <c r="H486" s="3" t="s">
        <v>15</v>
      </c>
      <c r="I486" s="3" t="s">
        <v>61</v>
      </c>
      <c r="J486" s="3" t="s">
        <v>62</v>
      </c>
      <c r="K486" s="3" t="s">
        <v>22</v>
      </c>
      <c r="L486" s="5"/>
      <c r="M486" s="3" t="s">
        <v>800</v>
      </c>
      <c r="N486" s="3" t="s">
        <v>518</v>
      </c>
    </row>
    <row r="487" customFormat="false" ht="15" hidden="false" customHeight="true" outlineLevel="0" collapsed="false">
      <c r="A487" s="3" t="s">
        <v>798</v>
      </c>
      <c r="B487" s="3" t="s">
        <v>37</v>
      </c>
      <c r="C487" s="3" t="n">
        <v>2017</v>
      </c>
      <c r="D487" s="3" t="s">
        <v>831</v>
      </c>
      <c r="E487" s="4" t="s">
        <v>832</v>
      </c>
      <c r="F487" s="3" t="s">
        <v>18</v>
      </c>
      <c r="G487" s="3" t="s">
        <v>19</v>
      </c>
      <c r="H487" s="3" t="s">
        <v>37</v>
      </c>
      <c r="I487" s="3" t="s">
        <v>61</v>
      </c>
      <c r="J487" s="3" t="s">
        <v>21</v>
      </c>
      <c r="K487" s="3" t="s">
        <v>22</v>
      </c>
      <c r="L487" s="5"/>
      <c r="M487" s="3" t="s">
        <v>800</v>
      </c>
      <c r="N487" s="3" t="s">
        <v>518</v>
      </c>
    </row>
    <row r="488" customFormat="false" ht="15" hidden="false" customHeight="true" outlineLevel="0" collapsed="false">
      <c r="A488" s="3" t="s">
        <v>798</v>
      </c>
      <c r="B488" s="3" t="s">
        <v>37</v>
      </c>
      <c r="C488" s="3" t="n">
        <v>2018</v>
      </c>
      <c r="D488" s="3" t="s">
        <v>833</v>
      </c>
      <c r="E488" s="4" t="s">
        <v>834</v>
      </c>
      <c r="F488" s="3" t="s">
        <v>29</v>
      </c>
      <c r="G488" s="3" t="s">
        <v>19</v>
      </c>
      <c r="H488" s="3" t="s">
        <v>15</v>
      </c>
      <c r="I488" s="3"/>
      <c r="J488" s="3"/>
      <c r="K488" s="3" t="s">
        <v>22</v>
      </c>
      <c r="L488" s="5"/>
      <c r="M488" s="3" t="s">
        <v>800</v>
      </c>
      <c r="N488" s="3" t="s">
        <v>518</v>
      </c>
    </row>
    <row r="489" customFormat="false" ht="15" hidden="false" customHeight="true" outlineLevel="0" collapsed="false">
      <c r="A489" s="3" t="s">
        <v>798</v>
      </c>
      <c r="B489" s="3" t="s">
        <v>37</v>
      </c>
      <c r="C489" s="3" t="n">
        <v>2019</v>
      </c>
      <c r="D489" s="3" t="s">
        <v>46</v>
      </c>
      <c r="E489" s="4" t="s">
        <v>835</v>
      </c>
      <c r="F489" s="3" t="s">
        <v>18</v>
      </c>
      <c r="G489" s="3" t="s">
        <v>19</v>
      </c>
      <c r="H489" s="3" t="s">
        <v>15</v>
      </c>
      <c r="I489" s="3" t="s">
        <v>20</v>
      </c>
      <c r="J489" s="3" t="s">
        <v>21</v>
      </c>
      <c r="K489" s="3" t="s">
        <v>22</v>
      </c>
      <c r="L489" s="5"/>
      <c r="M489" s="3" t="s">
        <v>800</v>
      </c>
      <c r="N489" s="3" t="s">
        <v>518</v>
      </c>
    </row>
    <row r="490" customFormat="false" ht="15" hidden="false" customHeight="true" outlineLevel="0" collapsed="false">
      <c r="A490" s="3" t="s">
        <v>798</v>
      </c>
      <c r="B490" s="3" t="s">
        <v>37</v>
      </c>
      <c r="C490" s="3" t="n">
        <v>2020</v>
      </c>
      <c r="D490" s="3" t="s">
        <v>836</v>
      </c>
      <c r="E490" s="4" t="s">
        <v>837</v>
      </c>
      <c r="F490" s="3" t="s">
        <v>29</v>
      </c>
      <c r="G490" s="3" t="s">
        <v>19</v>
      </c>
      <c r="H490" s="3" t="s">
        <v>34</v>
      </c>
      <c r="I490" s="3"/>
      <c r="J490" s="3"/>
      <c r="K490" s="3" t="s">
        <v>22</v>
      </c>
      <c r="L490" s="5"/>
      <c r="M490" s="3" t="s">
        <v>800</v>
      </c>
      <c r="N490" s="3" t="s">
        <v>518</v>
      </c>
    </row>
    <row r="491" customFormat="false" ht="15" hidden="false" customHeight="true" outlineLevel="0" collapsed="false">
      <c r="A491" s="3" t="s">
        <v>798</v>
      </c>
      <c r="B491" s="3" t="s">
        <v>37</v>
      </c>
      <c r="C491" s="3" t="n">
        <v>2021</v>
      </c>
      <c r="D491" s="3" t="s">
        <v>838</v>
      </c>
      <c r="E491" s="4" t="s">
        <v>839</v>
      </c>
      <c r="F491" s="3" t="s">
        <v>29</v>
      </c>
      <c r="G491" s="3" t="s">
        <v>19</v>
      </c>
      <c r="H491" s="3" t="s">
        <v>15</v>
      </c>
      <c r="I491" s="3"/>
      <c r="J491" s="3"/>
      <c r="K491" s="3" t="s">
        <v>22</v>
      </c>
      <c r="L491" s="5"/>
      <c r="M491" s="3" t="s">
        <v>800</v>
      </c>
      <c r="N491" s="3" t="s">
        <v>518</v>
      </c>
    </row>
    <row r="492" customFormat="false" ht="23.25" hidden="false" customHeight="true" outlineLevel="0" collapsed="false">
      <c r="A492" s="3" t="s">
        <v>798</v>
      </c>
      <c r="B492" s="3" t="s">
        <v>37</v>
      </c>
      <c r="C492" s="3" t="n">
        <v>2022</v>
      </c>
      <c r="D492" s="3" t="s">
        <v>840</v>
      </c>
      <c r="E492" s="4" t="s">
        <v>841</v>
      </c>
      <c r="F492" s="3" t="s">
        <v>29</v>
      </c>
      <c r="G492" s="3" t="s">
        <v>19</v>
      </c>
      <c r="H492" s="3" t="s">
        <v>37</v>
      </c>
      <c r="I492" s="3"/>
      <c r="J492" s="3"/>
      <c r="K492" s="3" t="s">
        <v>22</v>
      </c>
      <c r="L492" s="5" t="s">
        <v>842</v>
      </c>
      <c r="M492" s="3" t="s">
        <v>800</v>
      </c>
      <c r="N492" s="3" t="s">
        <v>518</v>
      </c>
    </row>
    <row r="493" customFormat="false" ht="15" hidden="false" customHeight="true" outlineLevel="0" collapsed="false">
      <c r="A493" s="3" t="s">
        <v>798</v>
      </c>
      <c r="B493" s="3" t="s">
        <v>37</v>
      </c>
      <c r="C493" s="3" t="n">
        <v>2023</v>
      </c>
      <c r="D493" s="3" t="s">
        <v>495</v>
      </c>
      <c r="E493" s="4" t="s">
        <v>843</v>
      </c>
      <c r="F493" s="3" t="s">
        <v>29</v>
      </c>
      <c r="G493" s="3" t="s">
        <v>19</v>
      </c>
      <c r="H493" s="3" t="s">
        <v>15</v>
      </c>
      <c r="I493" s="3"/>
      <c r="J493" s="3"/>
      <c r="K493" s="3" t="s">
        <v>22</v>
      </c>
      <c r="L493" s="5"/>
      <c r="M493" s="3" t="s">
        <v>800</v>
      </c>
      <c r="N493" s="3" t="s">
        <v>518</v>
      </c>
    </row>
    <row r="494" customFormat="false" ht="15" hidden="false" customHeight="true" outlineLevel="0" collapsed="false">
      <c r="A494" s="3" t="s">
        <v>798</v>
      </c>
      <c r="B494" s="3" t="s">
        <v>37</v>
      </c>
      <c r="C494" s="3" t="n">
        <v>2024</v>
      </c>
      <c r="D494" s="3"/>
      <c r="E494" s="4"/>
      <c r="F494" s="3"/>
      <c r="G494" s="3" t="s">
        <v>114</v>
      </c>
      <c r="H494" s="3"/>
      <c r="I494" s="3"/>
      <c r="J494" s="3"/>
      <c r="K494" s="3" t="s">
        <v>22</v>
      </c>
      <c r="L494" s="5"/>
      <c r="M494" s="3" t="s">
        <v>800</v>
      </c>
      <c r="N494" s="3" t="s">
        <v>518</v>
      </c>
    </row>
    <row r="495" customFormat="false" ht="15" hidden="false" customHeight="true" outlineLevel="0" collapsed="false">
      <c r="A495" s="3" t="s">
        <v>798</v>
      </c>
      <c r="B495" s="3" t="s">
        <v>37</v>
      </c>
      <c r="C495" s="3" t="n">
        <v>2025</v>
      </c>
      <c r="D495" s="3"/>
      <c r="E495" s="4"/>
      <c r="F495" s="3"/>
      <c r="G495" s="3" t="s">
        <v>114</v>
      </c>
      <c r="H495" s="3"/>
      <c r="I495" s="3"/>
      <c r="J495" s="3"/>
      <c r="K495" s="3" t="s">
        <v>22</v>
      </c>
      <c r="L495" s="5"/>
      <c r="M495" s="3" t="s">
        <v>800</v>
      </c>
      <c r="N495" s="3" t="s">
        <v>518</v>
      </c>
    </row>
    <row r="496" customFormat="false" ht="15" hidden="false" customHeight="true" outlineLevel="0" collapsed="false">
      <c r="A496" s="3" t="s">
        <v>844</v>
      </c>
      <c r="B496" s="3" t="s">
        <v>37</v>
      </c>
      <c r="C496" s="3" t="n">
        <v>2000</v>
      </c>
      <c r="D496" s="3" t="s">
        <v>392</v>
      </c>
      <c r="E496" s="4" t="s">
        <v>845</v>
      </c>
      <c r="F496" s="3" t="s">
        <v>29</v>
      </c>
      <c r="G496" s="3" t="s">
        <v>19</v>
      </c>
      <c r="H496" s="3" t="s">
        <v>37</v>
      </c>
      <c r="I496" s="3"/>
      <c r="J496" s="3"/>
      <c r="K496" s="3" t="s">
        <v>22</v>
      </c>
      <c r="L496" s="5"/>
      <c r="M496" s="3" t="s">
        <v>846</v>
      </c>
      <c r="N496" s="3" t="s">
        <v>518</v>
      </c>
    </row>
    <row r="497" customFormat="false" ht="15" hidden="false" customHeight="true" outlineLevel="0" collapsed="false">
      <c r="A497" s="3" t="s">
        <v>844</v>
      </c>
      <c r="B497" s="3" t="s">
        <v>37</v>
      </c>
      <c r="C497" s="3" t="n">
        <v>2001</v>
      </c>
      <c r="D497" s="3" t="s">
        <v>847</v>
      </c>
      <c r="E497" s="4" t="s">
        <v>848</v>
      </c>
      <c r="F497" s="3" t="s">
        <v>29</v>
      </c>
      <c r="G497" s="3" t="s">
        <v>19</v>
      </c>
      <c r="H497" s="3" t="s">
        <v>37</v>
      </c>
      <c r="I497" s="3"/>
      <c r="J497" s="3"/>
      <c r="K497" s="3" t="s">
        <v>22</v>
      </c>
      <c r="L497" s="5"/>
      <c r="M497" s="3" t="s">
        <v>846</v>
      </c>
      <c r="N497" s="3" t="s">
        <v>518</v>
      </c>
    </row>
    <row r="498" customFormat="false" ht="15" hidden="false" customHeight="true" outlineLevel="0" collapsed="false">
      <c r="A498" s="3" t="s">
        <v>844</v>
      </c>
      <c r="B498" s="3" t="s">
        <v>37</v>
      </c>
      <c r="C498" s="3" t="n">
        <v>2002</v>
      </c>
      <c r="D498" s="3" t="s">
        <v>849</v>
      </c>
      <c r="E498" s="4" t="s">
        <v>850</v>
      </c>
      <c r="F498" s="3" t="s">
        <v>29</v>
      </c>
      <c r="G498" s="3" t="s">
        <v>19</v>
      </c>
      <c r="H498" s="3" t="s">
        <v>37</v>
      </c>
      <c r="I498" s="3"/>
      <c r="J498" s="3"/>
      <c r="K498" s="3" t="s">
        <v>22</v>
      </c>
      <c r="L498" s="5"/>
      <c r="M498" s="3" t="s">
        <v>846</v>
      </c>
      <c r="N498" s="3" t="s">
        <v>518</v>
      </c>
    </row>
    <row r="499" customFormat="false" ht="15" hidden="false" customHeight="true" outlineLevel="0" collapsed="false">
      <c r="A499" s="3" t="s">
        <v>844</v>
      </c>
      <c r="B499" s="3" t="s">
        <v>37</v>
      </c>
      <c r="C499" s="3" t="n">
        <v>2003</v>
      </c>
      <c r="D499" s="3" t="s">
        <v>546</v>
      </c>
      <c r="E499" s="4" t="s">
        <v>851</v>
      </c>
      <c r="F499" s="3" t="s">
        <v>18</v>
      </c>
      <c r="G499" s="3" t="s">
        <v>19</v>
      </c>
      <c r="H499" s="3" t="s">
        <v>37</v>
      </c>
      <c r="I499" s="3" t="s">
        <v>61</v>
      </c>
      <c r="J499" s="3" t="s">
        <v>21</v>
      </c>
      <c r="K499" s="3" t="s">
        <v>22</v>
      </c>
      <c r="L499" s="5"/>
      <c r="M499" s="3" t="s">
        <v>846</v>
      </c>
      <c r="N499" s="3" t="s">
        <v>518</v>
      </c>
    </row>
    <row r="500" customFormat="false" ht="15" hidden="false" customHeight="true" outlineLevel="0" collapsed="false">
      <c r="A500" s="3" t="s">
        <v>844</v>
      </c>
      <c r="B500" s="3" t="s">
        <v>37</v>
      </c>
      <c r="C500" s="3" t="n">
        <v>2004</v>
      </c>
      <c r="D500" s="3" t="s">
        <v>852</v>
      </c>
      <c r="E500" s="4" t="s">
        <v>853</v>
      </c>
      <c r="F500" s="3" t="s">
        <v>29</v>
      </c>
      <c r="G500" s="3" t="s">
        <v>19</v>
      </c>
      <c r="H500" s="3" t="s">
        <v>15</v>
      </c>
      <c r="I500" s="3"/>
      <c r="J500" s="3"/>
      <c r="K500" s="3" t="s">
        <v>22</v>
      </c>
      <c r="L500" s="5"/>
      <c r="M500" s="3" t="s">
        <v>846</v>
      </c>
      <c r="N500" s="3" t="s">
        <v>518</v>
      </c>
    </row>
    <row r="501" customFormat="false" ht="15" hidden="false" customHeight="true" outlineLevel="0" collapsed="false">
      <c r="A501" s="3" t="s">
        <v>844</v>
      </c>
      <c r="B501" s="3" t="s">
        <v>37</v>
      </c>
      <c r="C501" s="3" t="n">
        <v>2005</v>
      </c>
      <c r="D501" s="3" t="s">
        <v>609</v>
      </c>
      <c r="E501" s="4" t="s">
        <v>854</v>
      </c>
      <c r="F501" s="3" t="s">
        <v>29</v>
      </c>
      <c r="G501" s="3" t="s">
        <v>19</v>
      </c>
      <c r="H501" s="3" t="s">
        <v>34</v>
      </c>
      <c r="I501" s="3"/>
      <c r="J501" s="3"/>
      <c r="K501" s="3" t="s">
        <v>22</v>
      </c>
      <c r="L501" s="5"/>
      <c r="M501" s="3" t="s">
        <v>846</v>
      </c>
      <c r="N501" s="3" t="s">
        <v>518</v>
      </c>
    </row>
    <row r="502" customFormat="false" ht="15" hidden="false" customHeight="true" outlineLevel="0" collapsed="false">
      <c r="A502" s="3" t="s">
        <v>844</v>
      </c>
      <c r="B502" s="3" t="s">
        <v>37</v>
      </c>
      <c r="C502" s="3" t="n">
        <v>2006</v>
      </c>
      <c r="D502" s="3" t="s">
        <v>812</v>
      </c>
      <c r="E502" s="4" t="s">
        <v>855</v>
      </c>
      <c r="F502" s="3" t="s">
        <v>29</v>
      </c>
      <c r="G502" s="3" t="s">
        <v>19</v>
      </c>
      <c r="H502" s="3" t="s">
        <v>37</v>
      </c>
      <c r="I502" s="3"/>
      <c r="J502" s="3"/>
      <c r="K502" s="3" t="s">
        <v>22</v>
      </c>
      <c r="L502" s="5"/>
      <c r="M502" s="3" t="s">
        <v>846</v>
      </c>
      <c r="N502" s="3" t="s">
        <v>518</v>
      </c>
    </row>
    <row r="503" customFormat="false" ht="15" hidden="false" customHeight="true" outlineLevel="0" collapsed="false">
      <c r="A503" s="3" t="s">
        <v>844</v>
      </c>
      <c r="B503" s="3" t="s">
        <v>37</v>
      </c>
      <c r="C503" s="3" t="n">
        <v>2007</v>
      </c>
      <c r="D503" s="3" t="s">
        <v>193</v>
      </c>
      <c r="E503" s="4" t="s">
        <v>856</v>
      </c>
      <c r="F503" s="3" t="s">
        <v>29</v>
      </c>
      <c r="G503" s="3" t="s">
        <v>19</v>
      </c>
      <c r="H503" s="3" t="s">
        <v>37</v>
      </c>
      <c r="I503" s="3"/>
      <c r="J503" s="3"/>
      <c r="K503" s="3" t="s">
        <v>22</v>
      </c>
      <c r="L503" s="5"/>
      <c r="M503" s="3" t="s">
        <v>846</v>
      </c>
      <c r="N503" s="3" t="s">
        <v>518</v>
      </c>
    </row>
    <row r="504" customFormat="false" ht="15" hidden="false" customHeight="true" outlineLevel="0" collapsed="false">
      <c r="A504" s="3" t="s">
        <v>844</v>
      </c>
      <c r="B504" s="3" t="s">
        <v>37</v>
      </c>
      <c r="C504" s="3" t="n">
        <v>2008</v>
      </c>
      <c r="D504" s="3" t="s">
        <v>857</v>
      </c>
      <c r="E504" s="4" t="s">
        <v>858</v>
      </c>
      <c r="F504" s="3" t="s">
        <v>29</v>
      </c>
      <c r="G504" s="3" t="s">
        <v>19</v>
      </c>
      <c r="H504" s="3" t="s">
        <v>37</v>
      </c>
      <c r="I504" s="3"/>
      <c r="J504" s="3"/>
      <c r="K504" s="3" t="s">
        <v>22</v>
      </c>
      <c r="L504" s="5"/>
      <c r="M504" s="3" t="s">
        <v>846</v>
      </c>
      <c r="N504" s="3" t="s">
        <v>518</v>
      </c>
    </row>
    <row r="505" customFormat="false" ht="15" hidden="false" customHeight="true" outlineLevel="0" collapsed="false">
      <c r="A505" s="3" t="s">
        <v>844</v>
      </c>
      <c r="B505" s="3" t="s">
        <v>37</v>
      </c>
      <c r="C505" s="3" t="n">
        <v>2009</v>
      </c>
      <c r="D505" s="3" t="s">
        <v>859</v>
      </c>
      <c r="E505" s="4" t="s">
        <v>860</v>
      </c>
      <c r="F505" s="3" t="s">
        <v>29</v>
      </c>
      <c r="G505" s="3" t="s">
        <v>19</v>
      </c>
      <c r="H505" s="3" t="s">
        <v>37</v>
      </c>
      <c r="I505" s="3"/>
      <c r="J505" s="3"/>
      <c r="K505" s="3" t="s">
        <v>22</v>
      </c>
      <c r="L505" s="5"/>
      <c r="M505" s="3" t="s">
        <v>846</v>
      </c>
      <c r="N505" s="3" t="s">
        <v>518</v>
      </c>
    </row>
    <row r="506" customFormat="false" ht="15" hidden="false" customHeight="true" outlineLevel="0" collapsed="false">
      <c r="A506" s="3" t="s">
        <v>844</v>
      </c>
      <c r="B506" s="3" t="s">
        <v>37</v>
      </c>
      <c r="C506" s="3" t="n">
        <v>2010</v>
      </c>
      <c r="D506" s="3" t="s">
        <v>861</v>
      </c>
      <c r="E506" s="4" t="s">
        <v>862</v>
      </c>
      <c r="F506" s="3" t="s">
        <v>29</v>
      </c>
      <c r="G506" s="3" t="s">
        <v>19</v>
      </c>
      <c r="H506" s="3" t="s">
        <v>37</v>
      </c>
      <c r="I506" s="3"/>
      <c r="J506" s="3"/>
      <c r="K506" s="3" t="s">
        <v>22</v>
      </c>
      <c r="L506" s="5"/>
      <c r="M506" s="3" t="s">
        <v>846</v>
      </c>
      <c r="N506" s="3" t="s">
        <v>518</v>
      </c>
    </row>
    <row r="507" customFormat="false" ht="15" hidden="false" customHeight="true" outlineLevel="0" collapsed="false">
      <c r="A507" s="3" t="s">
        <v>844</v>
      </c>
      <c r="B507" s="3" t="s">
        <v>37</v>
      </c>
      <c r="C507" s="3" t="n">
        <v>2011</v>
      </c>
      <c r="D507" s="3" t="s">
        <v>863</v>
      </c>
      <c r="E507" s="4" t="s">
        <v>864</v>
      </c>
      <c r="F507" s="3" t="s">
        <v>29</v>
      </c>
      <c r="G507" s="3" t="s">
        <v>19</v>
      </c>
      <c r="H507" s="3" t="s">
        <v>37</v>
      </c>
      <c r="I507" s="3"/>
      <c r="J507" s="3"/>
      <c r="K507" s="3" t="s">
        <v>22</v>
      </c>
      <c r="L507" s="5"/>
      <c r="M507" s="3" t="s">
        <v>846</v>
      </c>
      <c r="N507" s="3" t="s">
        <v>518</v>
      </c>
    </row>
    <row r="508" customFormat="false" ht="15" hidden="false" customHeight="true" outlineLevel="0" collapsed="false">
      <c r="A508" s="3" t="s">
        <v>844</v>
      </c>
      <c r="B508" s="3" t="s">
        <v>37</v>
      </c>
      <c r="C508" s="3" t="n">
        <v>2012</v>
      </c>
      <c r="D508" s="3" t="s">
        <v>772</v>
      </c>
      <c r="E508" s="4" t="s">
        <v>865</v>
      </c>
      <c r="F508" s="3" t="s">
        <v>29</v>
      </c>
      <c r="G508" s="3" t="s">
        <v>19</v>
      </c>
      <c r="H508" s="3" t="s">
        <v>37</v>
      </c>
      <c r="I508" s="3"/>
      <c r="J508" s="3"/>
      <c r="K508" s="3" t="s">
        <v>22</v>
      </c>
      <c r="L508" s="5"/>
      <c r="M508" s="3" t="s">
        <v>846</v>
      </c>
      <c r="N508" s="3" t="s">
        <v>518</v>
      </c>
    </row>
    <row r="509" customFormat="false" ht="15" hidden="false" customHeight="true" outlineLevel="0" collapsed="false">
      <c r="A509" s="3" t="s">
        <v>844</v>
      </c>
      <c r="B509" s="3" t="s">
        <v>37</v>
      </c>
      <c r="C509" s="3" t="n">
        <v>2013</v>
      </c>
      <c r="D509" s="3" t="s">
        <v>519</v>
      </c>
      <c r="E509" s="4" t="s">
        <v>866</v>
      </c>
      <c r="F509" s="3" t="s">
        <v>29</v>
      </c>
      <c r="G509" s="3" t="s">
        <v>19</v>
      </c>
      <c r="H509" s="3" t="s">
        <v>37</v>
      </c>
      <c r="I509" s="3"/>
      <c r="J509" s="3"/>
      <c r="K509" s="3" t="s">
        <v>22</v>
      </c>
      <c r="L509" s="5"/>
      <c r="M509" s="3" t="s">
        <v>846</v>
      </c>
      <c r="N509" s="3" t="s">
        <v>518</v>
      </c>
    </row>
    <row r="510" customFormat="false" ht="15" hidden="false" customHeight="true" outlineLevel="0" collapsed="false">
      <c r="A510" s="3" t="s">
        <v>844</v>
      </c>
      <c r="B510" s="3" t="s">
        <v>37</v>
      </c>
      <c r="C510" s="3" t="n">
        <v>2014</v>
      </c>
      <c r="D510" s="3" t="s">
        <v>867</v>
      </c>
      <c r="E510" s="4" t="s">
        <v>868</v>
      </c>
      <c r="F510" s="3" t="s">
        <v>29</v>
      </c>
      <c r="G510" s="3" t="s">
        <v>19</v>
      </c>
      <c r="H510" s="3" t="s">
        <v>37</v>
      </c>
      <c r="I510" s="3"/>
      <c r="J510" s="3"/>
      <c r="K510" s="3" t="s">
        <v>22</v>
      </c>
      <c r="L510" s="5"/>
      <c r="M510" s="3" t="s">
        <v>846</v>
      </c>
      <c r="N510" s="3" t="s">
        <v>518</v>
      </c>
    </row>
    <row r="511" customFormat="false" ht="15" hidden="false" customHeight="true" outlineLevel="0" collapsed="false">
      <c r="A511" s="3" t="s">
        <v>844</v>
      </c>
      <c r="B511" s="3" t="s">
        <v>37</v>
      </c>
      <c r="C511" s="3" t="n">
        <v>2015</v>
      </c>
      <c r="D511" s="3" t="s">
        <v>869</v>
      </c>
      <c r="E511" s="4" t="s">
        <v>870</v>
      </c>
      <c r="F511" s="3" t="s">
        <v>29</v>
      </c>
      <c r="G511" s="3" t="s">
        <v>19</v>
      </c>
      <c r="H511" s="3" t="s">
        <v>37</v>
      </c>
      <c r="I511" s="3"/>
      <c r="J511" s="3"/>
      <c r="K511" s="3" t="s">
        <v>22</v>
      </c>
      <c r="L511" s="5"/>
      <c r="M511" s="3" t="s">
        <v>846</v>
      </c>
      <c r="N511" s="3" t="s">
        <v>518</v>
      </c>
    </row>
    <row r="512" customFormat="false" ht="15" hidden="false" customHeight="true" outlineLevel="0" collapsed="false">
      <c r="A512" s="3" t="s">
        <v>844</v>
      </c>
      <c r="B512" s="3" t="s">
        <v>37</v>
      </c>
      <c r="C512" s="3" t="n">
        <v>2016</v>
      </c>
      <c r="D512" s="3" t="s">
        <v>556</v>
      </c>
      <c r="E512" s="4" t="s">
        <v>871</v>
      </c>
      <c r="F512" s="3" t="s">
        <v>29</v>
      </c>
      <c r="G512" s="3" t="s">
        <v>19</v>
      </c>
      <c r="H512" s="3" t="s">
        <v>37</v>
      </c>
      <c r="I512" s="3"/>
      <c r="J512" s="3"/>
      <c r="K512" s="3" t="s">
        <v>22</v>
      </c>
      <c r="L512" s="5"/>
      <c r="M512" s="3" t="s">
        <v>846</v>
      </c>
      <c r="N512" s="3" t="s">
        <v>518</v>
      </c>
    </row>
    <row r="513" customFormat="false" ht="15" hidden="false" customHeight="true" outlineLevel="0" collapsed="false">
      <c r="A513" s="3" t="s">
        <v>844</v>
      </c>
      <c r="B513" s="3" t="s">
        <v>37</v>
      </c>
      <c r="C513" s="3" t="n">
        <v>2017</v>
      </c>
      <c r="D513" s="3" t="s">
        <v>535</v>
      </c>
      <c r="E513" s="4" t="s">
        <v>872</v>
      </c>
      <c r="F513" s="3" t="s">
        <v>29</v>
      </c>
      <c r="G513" s="3" t="s">
        <v>19</v>
      </c>
      <c r="H513" s="3" t="s">
        <v>15</v>
      </c>
      <c r="I513" s="3"/>
      <c r="J513" s="3"/>
      <c r="K513" s="3" t="s">
        <v>22</v>
      </c>
      <c r="L513" s="5"/>
      <c r="M513" s="3" t="s">
        <v>846</v>
      </c>
      <c r="N513" s="3" t="s">
        <v>518</v>
      </c>
    </row>
    <row r="514" customFormat="false" ht="15" hidden="false" customHeight="true" outlineLevel="0" collapsed="false">
      <c r="A514" s="3" t="s">
        <v>844</v>
      </c>
      <c r="B514" s="3" t="s">
        <v>37</v>
      </c>
      <c r="C514" s="3" t="n">
        <v>2018</v>
      </c>
      <c r="D514" s="3" t="s">
        <v>873</v>
      </c>
      <c r="E514" s="4" t="s">
        <v>874</v>
      </c>
      <c r="F514" s="3" t="s">
        <v>29</v>
      </c>
      <c r="G514" s="3" t="s">
        <v>19</v>
      </c>
      <c r="H514" s="3" t="s">
        <v>37</v>
      </c>
      <c r="I514" s="3"/>
      <c r="J514" s="3"/>
      <c r="K514" s="3" t="s">
        <v>22</v>
      </c>
      <c r="L514" s="5"/>
      <c r="M514" s="3" t="s">
        <v>846</v>
      </c>
      <c r="N514" s="3" t="s">
        <v>518</v>
      </c>
    </row>
    <row r="515" customFormat="false" ht="23.25" hidden="false" customHeight="true" outlineLevel="0" collapsed="false">
      <c r="A515" s="3" t="s">
        <v>844</v>
      </c>
      <c r="B515" s="3" t="s">
        <v>37</v>
      </c>
      <c r="C515" s="3" t="n">
        <v>2019</v>
      </c>
      <c r="D515" s="3" t="s">
        <v>875</v>
      </c>
      <c r="E515" s="4" t="s">
        <v>876</v>
      </c>
      <c r="F515" s="3" t="s">
        <v>29</v>
      </c>
      <c r="G515" s="3" t="s">
        <v>19</v>
      </c>
      <c r="H515" s="3" t="s">
        <v>37</v>
      </c>
      <c r="I515" s="3"/>
      <c r="J515" s="3"/>
      <c r="K515" s="3" t="s">
        <v>22</v>
      </c>
      <c r="L515" s="5" t="s">
        <v>877</v>
      </c>
      <c r="M515" s="3" t="s">
        <v>846</v>
      </c>
      <c r="N515" s="3" t="s">
        <v>518</v>
      </c>
    </row>
    <row r="516" customFormat="false" ht="15" hidden="false" customHeight="true" outlineLevel="0" collapsed="false">
      <c r="A516" s="3" t="s">
        <v>844</v>
      </c>
      <c r="B516" s="3" t="s">
        <v>37</v>
      </c>
      <c r="C516" s="3" t="n">
        <v>2020</v>
      </c>
      <c r="D516" s="3" t="s">
        <v>878</v>
      </c>
      <c r="E516" s="4" t="s">
        <v>879</v>
      </c>
      <c r="F516" s="3" t="s">
        <v>29</v>
      </c>
      <c r="G516" s="3" t="s">
        <v>19</v>
      </c>
      <c r="H516" s="3" t="s">
        <v>37</v>
      </c>
      <c r="I516" s="3"/>
      <c r="J516" s="3"/>
      <c r="K516" s="3" t="s">
        <v>22</v>
      </c>
      <c r="L516" s="5"/>
      <c r="M516" s="3" t="s">
        <v>846</v>
      </c>
      <c r="N516" s="3" t="s">
        <v>518</v>
      </c>
    </row>
    <row r="517" customFormat="false" ht="15" hidden="false" customHeight="true" outlineLevel="0" collapsed="false">
      <c r="A517" s="3" t="s">
        <v>844</v>
      </c>
      <c r="B517" s="3" t="s">
        <v>37</v>
      </c>
      <c r="C517" s="3" t="n">
        <v>2021</v>
      </c>
      <c r="D517" s="3"/>
      <c r="E517" s="4"/>
      <c r="F517" s="3"/>
      <c r="G517" s="3" t="s">
        <v>99</v>
      </c>
      <c r="H517" s="3"/>
      <c r="I517" s="3"/>
      <c r="J517" s="3"/>
      <c r="K517" s="3" t="s">
        <v>22</v>
      </c>
      <c r="L517" s="5"/>
      <c r="M517" s="3" t="s">
        <v>846</v>
      </c>
      <c r="N517" s="3" t="s">
        <v>518</v>
      </c>
    </row>
    <row r="518" customFormat="false" ht="15" hidden="false" customHeight="true" outlineLevel="0" collapsed="false">
      <c r="A518" s="3" t="s">
        <v>844</v>
      </c>
      <c r="B518" s="3" t="s">
        <v>37</v>
      </c>
      <c r="C518" s="3" t="n">
        <v>2022</v>
      </c>
      <c r="D518" s="3" t="s">
        <v>880</v>
      </c>
      <c r="E518" s="4" t="s">
        <v>881</v>
      </c>
      <c r="F518" s="3" t="s">
        <v>18</v>
      </c>
      <c r="G518" s="3" t="s">
        <v>19</v>
      </c>
      <c r="H518" s="3" t="s">
        <v>37</v>
      </c>
      <c r="I518" s="3" t="s">
        <v>61</v>
      </c>
      <c r="J518" s="3" t="s">
        <v>21</v>
      </c>
      <c r="K518" s="3" t="s">
        <v>22</v>
      </c>
      <c r="L518" s="5"/>
      <c r="M518" s="3" t="s">
        <v>846</v>
      </c>
      <c r="N518" s="3" t="s">
        <v>518</v>
      </c>
    </row>
    <row r="519" customFormat="false" ht="15" hidden="false" customHeight="true" outlineLevel="0" collapsed="false">
      <c r="A519" s="3" t="s">
        <v>844</v>
      </c>
      <c r="B519" s="3" t="s">
        <v>37</v>
      </c>
      <c r="C519" s="3" t="n">
        <v>2023</v>
      </c>
      <c r="D519" s="3" t="s">
        <v>882</v>
      </c>
      <c r="E519" s="4" t="s">
        <v>883</v>
      </c>
      <c r="F519" s="3" t="s">
        <v>29</v>
      </c>
      <c r="G519" s="3" t="s">
        <v>19</v>
      </c>
      <c r="H519" s="3" t="s">
        <v>37</v>
      </c>
      <c r="I519" s="3"/>
      <c r="J519" s="3"/>
      <c r="K519" s="3" t="s">
        <v>22</v>
      </c>
      <c r="L519" s="5"/>
      <c r="M519" s="3" t="s">
        <v>846</v>
      </c>
      <c r="N519" s="3" t="s">
        <v>518</v>
      </c>
    </row>
    <row r="520" customFormat="false" ht="15" hidden="false" customHeight="true" outlineLevel="0" collapsed="false">
      <c r="A520" s="3" t="s">
        <v>844</v>
      </c>
      <c r="B520" s="3" t="s">
        <v>37</v>
      </c>
      <c r="C520" s="3" t="n">
        <v>2024</v>
      </c>
      <c r="D520" s="3" t="s">
        <v>339</v>
      </c>
      <c r="E520" s="4" t="s">
        <v>884</v>
      </c>
      <c r="F520" s="3" t="s">
        <v>29</v>
      </c>
      <c r="G520" s="3" t="s">
        <v>19</v>
      </c>
      <c r="H520" s="3" t="s">
        <v>37</v>
      </c>
      <c r="I520" s="3"/>
      <c r="J520" s="3"/>
      <c r="K520" s="3" t="s">
        <v>22</v>
      </c>
      <c r="L520" s="5"/>
      <c r="M520" s="3" t="s">
        <v>846</v>
      </c>
      <c r="N520" s="3" t="s">
        <v>518</v>
      </c>
    </row>
    <row r="521" customFormat="false" ht="15" hidden="false" customHeight="true" outlineLevel="0" collapsed="false">
      <c r="A521" s="3" t="s">
        <v>844</v>
      </c>
      <c r="B521" s="3" t="s">
        <v>37</v>
      </c>
      <c r="C521" s="3" t="n">
        <v>2025</v>
      </c>
      <c r="D521" s="3"/>
      <c r="E521" s="4"/>
      <c r="F521" s="3"/>
      <c r="G521" s="3" t="s">
        <v>99</v>
      </c>
      <c r="H521" s="3"/>
      <c r="I521" s="3"/>
      <c r="J521" s="3"/>
      <c r="K521" s="3" t="s">
        <v>22</v>
      </c>
      <c r="L521" s="5"/>
      <c r="M521" s="3" t="s">
        <v>846</v>
      </c>
      <c r="N521" s="3" t="s">
        <v>518</v>
      </c>
    </row>
    <row r="522" customFormat="false" ht="15" hidden="false" customHeight="true" outlineLevel="0" collapsed="false">
      <c r="A522" s="3" t="s">
        <v>885</v>
      </c>
      <c r="B522" s="3" t="s">
        <v>37</v>
      </c>
      <c r="C522" s="3" t="n">
        <v>2000</v>
      </c>
      <c r="D522" s="3"/>
      <c r="E522" s="4"/>
      <c r="F522" s="3"/>
      <c r="G522" s="3" t="s">
        <v>114</v>
      </c>
      <c r="H522" s="3"/>
      <c r="I522" s="3"/>
      <c r="J522" s="3"/>
      <c r="K522" s="3" t="s">
        <v>22</v>
      </c>
      <c r="L522" s="5"/>
      <c r="M522" s="3" t="s">
        <v>886</v>
      </c>
      <c r="N522" s="3" t="s">
        <v>518</v>
      </c>
    </row>
    <row r="523" customFormat="false" ht="15" hidden="false" customHeight="true" outlineLevel="0" collapsed="false">
      <c r="A523" s="3" t="s">
        <v>885</v>
      </c>
      <c r="B523" s="3" t="s">
        <v>37</v>
      </c>
      <c r="C523" s="3" t="n">
        <v>2001</v>
      </c>
      <c r="D523" s="3"/>
      <c r="E523" s="4"/>
      <c r="F523" s="3"/>
      <c r="G523" s="3" t="s">
        <v>114</v>
      </c>
      <c r="H523" s="3"/>
      <c r="I523" s="3"/>
      <c r="J523" s="3"/>
      <c r="K523" s="3" t="s">
        <v>22</v>
      </c>
      <c r="L523" s="5"/>
      <c r="M523" s="3" t="s">
        <v>886</v>
      </c>
      <c r="N523" s="3" t="s">
        <v>518</v>
      </c>
    </row>
    <row r="524" customFormat="false" ht="15" hidden="false" customHeight="true" outlineLevel="0" collapsed="false">
      <c r="A524" s="3" t="s">
        <v>885</v>
      </c>
      <c r="B524" s="3" t="s">
        <v>37</v>
      </c>
      <c r="C524" s="3" t="n">
        <v>2002</v>
      </c>
      <c r="D524" s="3" t="s">
        <v>151</v>
      </c>
      <c r="E524" s="4" t="s">
        <v>887</v>
      </c>
      <c r="F524" s="3" t="s">
        <v>29</v>
      </c>
      <c r="G524" s="3" t="s">
        <v>19</v>
      </c>
      <c r="H524" s="3" t="s">
        <v>37</v>
      </c>
      <c r="I524" s="3"/>
      <c r="J524" s="3"/>
      <c r="K524" s="3" t="s">
        <v>22</v>
      </c>
      <c r="L524" s="5"/>
      <c r="M524" s="3" t="s">
        <v>886</v>
      </c>
      <c r="N524" s="3" t="s">
        <v>518</v>
      </c>
    </row>
    <row r="525" customFormat="false" ht="15" hidden="false" customHeight="true" outlineLevel="0" collapsed="false">
      <c r="A525" s="3" t="s">
        <v>885</v>
      </c>
      <c r="B525" s="3" t="s">
        <v>37</v>
      </c>
      <c r="C525" s="3" t="n">
        <v>2003</v>
      </c>
      <c r="D525" s="3"/>
      <c r="E525" s="4"/>
      <c r="F525" s="3"/>
      <c r="G525" s="3" t="s">
        <v>114</v>
      </c>
      <c r="H525" s="3"/>
      <c r="I525" s="3"/>
      <c r="J525" s="3"/>
      <c r="K525" s="3" t="s">
        <v>22</v>
      </c>
      <c r="L525" s="5"/>
      <c r="M525" s="3" t="s">
        <v>886</v>
      </c>
      <c r="N525" s="3" t="s">
        <v>518</v>
      </c>
    </row>
    <row r="526" customFormat="false" ht="15" hidden="false" customHeight="true" outlineLevel="0" collapsed="false">
      <c r="A526" s="3" t="s">
        <v>885</v>
      </c>
      <c r="B526" s="3" t="s">
        <v>37</v>
      </c>
      <c r="C526" s="3" t="n">
        <v>2004</v>
      </c>
      <c r="D526" s="3"/>
      <c r="E526" s="4"/>
      <c r="F526" s="3"/>
      <c r="G526" s="3" t="s">
        <v>114</v>
      </c>
      <c r="H526" s="3"/>
      <c r="I526" s="3"/>
      <c r="J526" s="3"/>
      <c r="K526" s="3" t="s">
        <v>22</v>
      </c>
      <c r="L526" s="5"/>
      <c r="M526" s="3" t="s">
        <v>886</v>
      </c>
      <c r="N526" s="3" t="s">
        <v>518</v>
      </c>
    </row>
    <row r="527" customFormat="false" ht="15" hidden="false" customHeight="true" outlineLevel="0" collapsed="false">
      <c r="A527" s="3" t="s">
        <v>885</v>
      </c>
      <c r="B527" s="3" t="s">
        <v>37</v>
      </c>
      <c r="C527" s="3" t="n">
        <v>2005</v>
      </c>
      <c r="D527" s="3" t="s">
        <v>46</v>
      </c>
      <c r="E527" s="4" t="s">
        <v>888</v>
      </c>
      <c r="F527" s="3" t="s">
        <v>18</v>
      </c>
      <c r="G527" s="3" t="s">
        <v>19</v>
      </c>
      <c r="H527" s="3" t="s">
        <v>15</v>
      </c>
      <c r="I527" s="3" t="s">
        <v>20</v>
      </c>
      <c r="J527" s="3" t="s">
        <v>21</v>
      </c>
      <c r="K527" s="3" t="s">
        <v>22</v>
      </c>
      <c r="L527" s="5"/>
      <c r="M527" s="3" t="s">
        <v>886</v>
      </c>
      <c r="N527" s="3" t="s">
        <v>518</v>
      </c>
    </row>
    <row r="528" customFormat="false" ht="15" hidden="false" customHeight="true" outlineLevel="0" collapsed="false">
      <c r="A528" s="3" t="s">
        <v>885</v>
      </c>
      <c r="B528" s="3" t="s">
        <v>37</v>
      </c>
      <c r="C528" s="3" t="n">
        <v>2006</v>
      </c>
      <c r="D528" s="3" t="s">
        <v>603</v>
      </c>
      <c r="E528" s="4" t="s">
        <v>889</v>
      </c>
      <c r="F528" s="3" t="s">
        <v>29</v>
      </c>
      <c r="G528" s="3" t="s">
        <v>19</v>
      </c>
      <c r="H528" s="3" t="s">
        <v>37</v>
      </c>
      <c r="I528" s="3"/>
      <c r="J528" s="3"/>
      <c r="K528" s="3" t="s">
        <v>22</v>
      </c>
      <c r="L528" s="5"/>
      <c r="M528" s="3" t="s">
        <v>886</v>
      </c>
      <c r="N528" s="3" t="s">
        <v>518</v>
      </c>
    </row>
    <row r="529" customFormat="false" ht="15" hidden="false" customHeight="true" outlineLevel="0" collapsed="false">
      <c r="A529" s="3" t="s">
        <v>885</v>
      </c>
      <c r="B529" s="3" t="s">
        <v>37</v>
      </c>
      <c r="C529" s="3" t="n">
        <v>2007</v>
      </c>
      <c r="D529" s="3"/>
      <c r="E529" s="4"/>
      <c r="F529" s="3"/>
      <c r="G529" s="3" t="s">
        <v>114</v>
      </c>
      <c r="H529" s="3"/>
      <c r="I529" s="3"/>
      <c r="J529" s="3"/>
      <c r="K529" s="3" t="s">
        <v>22</v>
      </c>
      <c r="L529" s="5"/>
      <c r="M529" s="3" t="s">
        <v>886</v>
      </c>
      <c r="N529" s="3" t="s">
        <v>518</v>
      </c>
    </row>
    <row r="530" customFormat="false" ht="15" hidden="false" customHeight="true" outlineLevel="0" collapsed="false">
      <c r="A530" s="3" t="s">
        <v>885</v>
      </c>
      <c r="B530" s="3" t="s">
        <v>37</v>
      </c>
      <c r="C530" s="3" t="n">
        <v>2008</v>
      </c>
      <c r="D530" s="3"/>
      <c r="E530" s="4"/>
      <c r="F530" s="3"/>
      <c r="G530" s="3" t="s">
        <v>114</v>
      </c>
      <c r="H530" s="3"/>
      <c r="I530" s="3"/>
      <c r="J530" s="3"/>
      <c r="K530" s="3" t="s">
        <v>22</v>
      </c>
      <c r="L530" s="5"/>
      <c r="M530" s="3" t="s">
        <v>886</v>
      </c>
      <c r="N530" s="3" t="s">
        <v>518</v>
      </c>
    </row>
    <row r="531" customFormat="false" ht="15" hidden="false" customHeight="true" outlineLevel="0" collapsed="false">
      <c r="A531" s="3" t="s">
        <v>885</v>
      </c>
      <c r="B531" s="3" t="s">
        <v>37</v>
      </c>
      <c r="C531" s="3" t="n">
        <v>2009</v>
      </c>
      <c r="D531" s="3" t="s">
        <v>890</v>
      </c>
      <c r="E531" s="4"/>
      <c r="F531" s="3" t="s">
        <v>29</v>
      </c>
      <c r="G531" s="3" t="s">
        <v>19</v>
      </c>
      <c r="H531" s="3" t="s">
        <v>15</v>
      </c>
      <c r="I531" s="3"/>
      <c r="J531" s="3"/>
      <c r="K531" s="3" t="s">
        <v>22</v>
      </c>
      <c r="L531" s="5" t="s">
        <v>891</v>
      </c>
      <c r="M531" s="3" t="s">
        <v>886</v>
      </c>
      <c r="N531" s="3" t="s">
        <v>518</v>
      </c>
    </row>
    <row r="532" customFormat="false" ht="15" hidden="false" customHeight="true" outlineLevel="0" collapsed="false">
      <c r="A532" s="3" t="s">
        <v>885</v>
      </c>
      <c r="B532" s="3" t="s">
        <v>37</v>
      </c>
      <c r="C532" s="3" t="n">
        <v>2010</v>
      </c>
      <c r="D532" s="3" t="s">
        <v>892</v>
      </c>
      <c r="E532" s="4" t="s">
        <v>893</v>
      </c>
      <c r="F532" s="3" t="s">
        <v>29</v>
      </c>
      <c r="G532" s="3" t="s">
        <v>19</v>
      </c>
      <c r="H532" s="3" t="s">
        <v>37</v>
      </c>
      <c r="I532" s="3"/>
      <c r="J532" s="3"/>
      <c r="K532" s="3" t="s">
        <v>22</v>
      </c>
      <c r="L532" s="5"/>
      <c r="M532" s="3" t="s">
        <v>886</v>
      </c>
      <c r="N532" s="3" t="s">
        <v>518</v>
      </c>
    </row>
    <row r="533" customFormat="false" ht="15" hidden="false" customHeight="true" outlineLevel="0" collapsed="false">
      <c r="A533" s="3" t="s">
        <v>885</v>
      </c>
      <c r="B533" s="3" t="s">
        <v>37</v>
      </c>
      <c r="C533" s="3" t="n">
        <v>2011</v>
      </c>
      <c r="D533" s="3" t="s">
        <v>894</v>
      </c>
      <c r="E533" s="4" t="s">
        <v>895</v>
      </c>
      <c r="F533" s="3" t="s">
        <v>29</v>
      </c>
      <c r="G533" s="3" t="s">
        <v>19</v>
      </c>
      <c r="H533" s="3" t="s">
        <v>15</v>
      </c>
      <c r="I533" s="3"/>
      <c r="J533" s="3"/>
      <c r="K533" s="3" t="s">
        <v>22</v>
      </c>
      <c r="L533" s="5"/>
      <c r="M533" s="3" t="s">
        <v>886</v>
      </c>
      <c r="N533" s="3" t="s">
        <v>518</v>
      </c>
    </row>
    <row r="534" customFormat="false" ht="23.25" hidden="false" customHeight="true" outlineLevel="0" collapsed="false">
      <c r="A534" s="3" t="s">
        <v>885</v>
      </c>
      <c r="B534" s="3" t="s">
        <v>37</v>
      </c>
      <c r="C534" s="3" t="n">
        <v>2012</v>
      </c>
      <c r="D534" s="3"/>
      <c r="E534" s="4"/>
      <c r="F534" s="3"/>
      <c r="G534" s="3" t="s">
        <v>284</v>
      </c>
      <c r="H534" s="3"/>
      <c r="I534" s="3"/>
      <c r="J534" s="3"/>
      <c r="K534" s="3" t="s">
        <v>22</v>
      </c>
      <c r="L534" s="5" t="s">
        <v>896</v>
      </c>
      <c r="M534" s="3" t="s">
        <v>886</v>
      </c>
      <c r="N534" s="3" t="s">
        <v>518</v>
      </c>
    </row>
    <row r="535" customFormat="false" ht="15" hidden="false" customHeight="true" outlineLevel="0" collapsed="false">
      <c r="A535" s="3" t="s">
        <v>885</v>
      </c>
      <c r="B535" s="3" t="s">
        <v>37</v>
      </c>
      <c r="C535" s="3" t="n">
        <v>2013</v>
      </c>
      <c r="D535" s="3"/>
      <c r="E535" s="4"/>
      <c r="F535" s="3"/>
      <c r="G535" s="3" t="s">
        <v>284</v>
      </c>
      <c r="H535" s="3"/>
      <c r="I535" s="3"/>
      <c r="J535" s="3"/>
      <c r="K535" s="3" t="s">
        <v>22</v>
      </c>
      <c r="L535" s="5" t="s">
        <v>499</v>
      </c>
      <c r="M535" s="3" t="s">
        <v>886</v>
      </c>
      <c r="N535" s="3" t="s">
        <v>518</v>
      </c>
    </row>
    <row r="536" customFormat="false" ht="15" hidden="false" customHeight="true" outlineLevel="0" collapsed="false">
      <c r="A536" s="3" t="s">
        <v>885</v>
      </c>
      <c r="B536" s="3" t="s">
        <v>37</v>
      </c>
      <c r="C536" s="3" t="n">
        <v>2014</v>
      </c>
      <c r="D536" s="3"/>
      <c r="E536" s="4"/>
      <c r="F536" s="3"/>
      <c r="G536" s="3" t="s">
        <v>284</v>
      </c>
      <c r="H536" s="3"/>
      <c r="I536" s="3"/>
      <c r="J536" s="3"/>
      <c r="K536" s="3" t="s">
        <v>22</v>
      </c>
      <c r="L536" s="5" t="s">
        <v>499</v>
      </c>
      <c r="M536" s="3" t="s">
        <v>886</v>
      </c>
      <c r="N536" s="3" t="s">
        <v>518</v>
      </c>
    </row>
    <row r="537" customFormat="false" ht="15" hidden="false" customHeight="true" outlineLevel="0" collapsed="false">
      <c r="A537" s="3" t="s">
        <v>885</v>
      </c>
      <c r="B537" s="3" t="s">
        <v>37</v>
      </c>
      <c r="C537" s="3" t="n">
        <v>2015</v>
      </c>
      <c r="D537" s="3"/>
      <c r="E537" s="4"/>
      <c r="F537" s="3"/>
      <c r="G537" s="3" t="s">
        <v>284</v>
      </c>
      <c r="H537" s="3"/>
      <c r="I537" s="3"/>
      <c r="J537" s="3"/>
      <c r="K537" s="3" t="s">
        <v>22</v>
      </c>
      <c r="L537" s="5" t="s">
        <v>499</v>
      </c>
      <c r="M537" s="3" t="s">
        <v>886</v>
      </c>
      <c r="N537" s="3" t="s">
        <v>518</v>
      </c>
    </row>
    <row r="538" customFormat="false" ht="15" hidden="false" customHeight="true" outlineLevel="0" collapsed="false">
      <c r="A538" s="3" t="s">
        <v>885</v>
      </c>
      <c r="B538" s="3" t="s">
        <v>37</v>
      </c>
      <c r="C538" s="3" t="n">
        <v>2016</v>
      </c>
      <c r="D538" s="3" t="s">
        <v>897</v>
      </c>
      <c r="E538" s="4" t="s">
        <v>898</v>
      </c>
      <c r="F538" s="3" t="s">
        <v>18</v>
      </c>
      <c r="G538" s="3" t="s">
        <v>899</v>
      </c>
      <c r="H538" s="3" t="s">
        <v>15</v>
      </c>
      <c r="I538" s="6" t="s">
        <v>622</v>
      </c>
      <c r="J538" s="3" t="s">
        <v>21</v>
      </c>
      <c r="K538" s="3" t="s">
        <v>22</v>
      </c>
      <c r="L538" s="5" t="s">
        <v>900</v>
      </c>
      <c r="M538" s="3" t="s">
        <v>886</v>
      </c>
      <c r="N538" s="3" t="s">
        <v>518</v>
      </c>
    </row>
    <row r="539" customFormat="false" ht="15" hidden="false" customHeight="true" outlineLevel="0" collapsed="false">
      <c r="A539" s="3" t="s">
        <v>885</v>
      </c>
      <c r="B539" s="3" t="s">
        <v>37</v>
      </c>
      <c r="C539" s="3" t="n">
        <v>2017</v>
      </c>
      <c r="D539" s="3" t="s">
        <v>544</v>
      </c>
      <c r="E539" s="4" t="s">
        <v>901</v>
      </c>
      <c r="F539" s="3" t="s">
        <v>29</v>
      </c>
      <c r="G539" s="3" t="s">
        <v>19</v>
      </c>
      <c r="H539" s="3" t="s">
        <v>37</v>
      </c>
      <c r="I539" s="3"/>
      <c r="J539" s="3"/>
      <c r="K539" s="3" t="s">
        <v>22</v>
      </c>
      <c r="L539" s="5"/>
      <c r="M539" s="3" t="s">
        <v>886</v>
      </c>
      <c r="N539" s="3" t="s">
        <v>518</v>
      </c>
    </row>
    <row r="540" customFormat="false" ht="15" hidden="false" customHeight="true" outlineLevel="0" collapsed="false">
      <c r="A540" s="3" t="s">
        <v>885</v>
      </c>
      <c r="B540" s="3" t="s">
        <v>37</v>
      </c>
      <c r="C540" s="3" t="n">
        <v>2018</v>
      </c>
      <c r="D540" s="3" t="s">
        <v>624</v>
      </c>
      <c r="E540" s="4" t="s">
        <v>902</v>
      </c>
      <c r="F540" s="3" t="s">
        <v>29</v>
      </c>
      <c r="G540" s="3" t="s">
        <v>19</v>
      </c>
      <c r="H540" s="3" t="s">
        <v>15</v>
      </c>
      <c r="I540" s="3"/>
      <c r="J540" s="3"/>
      <c r="K540" s="3" t="s">
        <v>22</v>
      </c>
      <c r="L540" s="5"/>
      <c r="M540" s="3" t="s">
        <v>886</v>
      </c>
      <c r="N540" s="3" t="s">
        <v>518</v>
      </c>
    </row>
    <row r="541" customFormat="false" ht="15" hidden="false" customHeight="true" outlineLevel="0" collapsed="false">
      <c r="A541" s="3" t="s">
        <v>885</v>
      </c>
      <c r="B541" s="3" t="s">
        <v>37</v>
      </c>
      <c r="C541" s="3" t="n">
        <v>2019</v>
      </c>
      <c r="D541" s="3" t="s">
        <v>903</v>
      </c>
      <c r="E541" s="4" t="s">
        <v>904</v>
      </c>
      <c r="F541" s="3" t="s">
        <v>18</v>
      </c>
      <c r="G541" s="3" t="s">
        <v>19</v>
      </c>
      <c r="H541" s="3" t="s">
        <v>15</v>
      </c>
      <c r="I541" s="3" t="s">
        <v>61</v>
      </c>
      <c r="J541" s="3" t="s">
        <v>21</v>
      </c>
      <c r="K541" s="3" t="s">
        <v>22</v>
      </c>
      <c r="L541" s="5"/>
      <c r="M541" s="3" t="s">
        <v>886</v>
      </c>
      <c r="N541" s="3" t="s">
        <v>518</v>
      </c>
    </row>
    <row r="542" customFormat="false" ht="15" hidden="false" customHeight="true" outlineLevel="0" collapsed="false">
      <c r="A542" s="3" t="s">
        <v>885</v>
      </c>
      <c r="B542" s="3" t="s">
        <v>37</v>
      </c>
      <c r="C542" s="3" t="n">
        <v>2020</v>
      </c>
      <c r="D542" s="3" t="s">
        <v>869</v>
      </c>
      <c r="E542" s="4" t="s">
        <v>905</v>
      </c>
      <c r="F542" s="3" t="s">
        <v>29</v>
      </c>
      <c r="G542" s="3" t="s">
        <v>19</v>
      </c>
      <c r="H542" s="3" t="s">
        <v>37</v>
      </c>
      <c r="I542" s="3"/>
      <c r="J542" s="3"/>
      <c r="K542" s="3" t="s">
        <v>22</v>
      </c>
      <c r="L542" s="5"/>
      <c r="M542" s="3" t="s">
        <v>886</v>
      </c>
      <c r="N542" s="3" t="s">
        <v>518</v>
      </c>
    </row>
    <row r="543" customFormat="false" ht="15" hidden="false" customHeight="true" outlineLevel="0" collapsed="false">
      <c r="A543" s="3" t="s">
        <v>885</v>
      </c>
      <c r="B543" s="3" t="s">
        <v>37</v>
      </c>
      <c r="C543" s="3" t="n">
        <v>2021</v>
      </c>
      <c r="D543" s="3" t="s">
        <v>906</v>
      </c>
      <c r="E543" s="4" t="s">
        <v>907</v>
      </c>
      <c r="F543" s="3" t="s">
        <v>18</v>
      </c>
      <c r="G543" s="3" t="s">
        <v>19</v>
      </c>
      <c r="H543" s="3" t="s">
        <v>37</v>
      </c>
      <c r="I543" s="6" t="s">
        <v>622</v>
      </c>
      <c r="J543" s="3" t="s">
        <v>21</v>
      </c>
      <c r="K543" s="3" t="s">
        <v>22</v>
      </c>
      <c r="L543" s="5"/>
      <c r="M543" s="3" t="s">
        <v>886</v>
      </c>
      <c r="N543" s="3" t="s">
        <v>518</v>
      </c>
    </row>
    <row r="544" customFormat="false" ht="15" hidden="false" customHeight="true" outlineLevel="0" collapsed="false">
      <c r="A544" s="3" t="s">
        <v>885</v>
      </c>
      <c r="B544" s="3" t="s">
        <v>37</v>
      </c>
      <c r="C544" s="3" t="n">
        <v>2022</v>
      </c>
      <c r="D544" s="3" t="s">
        <v>908</v>
      </c>
      <c r="E544" s="4" t="s">
        <v>909</v>
      </c>
      <c r="F544" s="3" t="s">
        <v>29</v>
      </c>
      <c r="G544" s="3" t="s">
        <v>19</v>
      </c>
      <c r="H544" s="3" t="s">
        <v>37</v>
      </c>
      <c r="I544" s="3"/>
      <c r="J544" s="3"/>
      <c r="K544" s="3" t="s">
        <v>22</v>
      </c>
      <c r="L544" s="5"/>
      <c r="M544" s="3" t="s">
        <v>886</v>
      </c>
      <c r="N544" s="3" t="s">
        <v>518</v>
      </c>
    </row>
    <row r="545" customFormat="false" ht="15" hidden="false" customHeight="true" outlineLevel="0" collapsed="false">
      <c r="A545" s="3" t="s">
        <v>885</v>
      </c>
      <c r="B545" s="3" t="s">
        <v>37</v>
      </c>
      <c r="C545" s="3" t="n">
        <v>2023</v>
      </c>
      <c r="D545" s="3" t="s">
        <v>910</v>
      </c>
      <c r="E545" s="4" t="s">
        <v>911</v>
      </c>
      <c r="F545" s="3" t="s">
        <v>18</v>
      </c>
      <c r="G545" s="3" t="s">
        <v>19</v>
      </c>
      <c r="H545" s="3" t="s">
        <v>37</v>
      </c>
      <c r="I545" s="3" t="s">
        <v>61</v>
      </c>
      <c r="J545" s="3" t="s">
        <v>21</v>
      </c>
      <c r="K545" s="3" t="s">
        <v>22</v>
      </c>
      <c r="L545" s="5"/>
      <c r="M545" s="3" t="s">
        <v>886</v>
      </c>
      <c r="N545" s="3" t="s">
        <v>518</v>
      </c>
    </row>
    <row r="546" customFormat="false" ht="15" hidden="false" customHeight="true" outlineLevel="0" collapsed="false">
      <c r="A546" s="3" t="s">
        <v>885</v>
      </c>
      <c r="B546" s="3" t="s">
        <v>37</v>
      </c>
      <c r="C546" s="3" t="n">
        <v>2024</v>
      </c>
      <c r="D546" s="3" t="s">
        <v>339</v>
      </c>
      <c r="E546" s="4" t="s">
        <v>912</v>
      </c>
      <c r="F546" s="3" t="s">
        <v>29</v>
      </c>
      <c r="G546" s="3" t="s">
        <v>19</v>
      </c>
      <c r="H546" s="3" t="s">
        <v>37</v>
      </c>
      <c r="I546" s="3"/>
      <c r="J546" s="3"/>
      <c r="K546" s="3" t="s">
        <v>22</v>
      </c>
      <c r="L546" s="5"/>
      <c r="M546" s="3" t="s">
        <v>886</v>
      </c>
      <c r="N546" s="3" t="s">
        <v>518</v>
      </c>
    </row>
    <row r="547" customFormat="false" ht="15" hidden="false" customHeight="true" outlineLevel="0" collapsed="false">
      <c r="A547" s="3" t="s">
        <v>885</v>
      </c>
      <c r="B547" s="3" t="s">
        <v>37</v>
      </c>
      <c r="C547" s="3" t="n">
        <v>2025</v>
      </c>
      <c r="D547" s="3" t="s">
        <v>913</v>
      </c>
      <c r="E547" s="4" t="s">
        <v>914</v>
      </c>
      <c r="F547" s="3" t="s">
        <v>18</v>
      </c>
      <c r="G547" s="3" t="s">
        <v>19</v>
      </c>
      <c r="H547" s="3" t="s">
        <v>37</v>
      </c>
      <c r="I547" s="3" t="s">
        <v>61</v>
      </c>
      <c r="J547" s="3" t="s">
        <v>21</v>
      </c>
      <c r="K547" s="3" t="s">
        <v>22</v>
      </c>
      <c r="L547" s="5"/>
      <c r="M547" s="3" t="s">
        <v>886</v>
      </c>
      <c r="N547" s="3" t="s">
        <v>518</v>
      </c>
    </row>
    <row r="548" customFormat="false" ht="15" hidden="false" customHeight="true" outlineLevel="0" collapsed="false">
      <c r="A548" s="3" t="s">
        <v>915</v>
      </c>
      <c r="B548" s="3" t="s">
        <v>37</v>
      </c>
      <c r="C548" s="3" t="n">
        <v>2000</v>
      </c>
      <c r="D548" s="3" t="s">
        <v>916</v>
      </c>
      <c r="E548" s="4" t="s">
        <v>917</v>
      </c>
      <c r="F548" s="3" t="s">
        <v>29</v>
      </c>
      <c r="G548" s="3" t="s">
        <v>19</v>
      </c>
      <c r="H548" s="3" t="s">
        <v>37</v>
      </c>
      <c r="I548" s="3"/>
      <c r="J548" s="3"/>
      <c r="K548" s="3" t="s">
        <v>22</v>
      </c>
      <c r="L548" s="5"/>
      <c r="M548" s="3" t="s">
        <v>918</v>
      </c>
      <c r="N548" s="3" t="s">
        <v>518</v>
      </c>
    </row>
    <row r="549" customFormat="false" ht="15" hidden="false" customHeight="true" outlineLevel="0" collapsed="false">
      <c r="A549" s="3" t="s">
        <v>915</v>
      </c>
      <c r="B549" s="3" t="s">
        <v>37</v>
      </c>
      <c r="C549" s="3" t="n">
        <v>2001</v>
      </c>
      <c r="D549" s="3" t="s">
        <v>919</v>
      </c>
      <c r="E549" s="4" t="s">
        <v>920</v>
      </c>
      <c r="F549" s="3" t="s">
        <v>29</v>
      </c>
      <c r="G549" s="3" t="s">
        <v>19</v>
      </c>
      <c r="H549" s="3" t="s">
        <v>37</v>
      </c>
      <c r="I549" s="3"/>
      <c r="J549" s="3"/>
      <c r="K549" s="3" t="s">
        <v>22</v>
      </c>
      <c r="L549" s="5"/>
      <c r="M549" s="3" t="s">
        <v>918</v>
      </c>
      <c r="N549" s="3" t="s">
        <v>518</v>
      </c>
    </row>
    <row r="550" customFormat="false" ht="15" hidden="false" customHeight="true" outlineLevel="0" collapsed="false">
      <c r="A550" s="3" t="s">
        <v>915</v>
      </c>
      <c r="B550" s="3" t="s">
        <v>37</v>
      </c>
      <c r="C550" s="3" t="n">
        <v>2002</v>
      </c>
      <c r="D550" s="3" t="s">
        <v>565</v>
      </c>
      <c r="E550" s="4" t="s">
        <v>921</v>
      </c>
      <c r="F550" s="3" t="s">
        <v>29</v>
      </c>
      <c r="G550" s="3" t="s">
        <v>19</v>
      </c>
      <c r="H550" s="3" t="s">
        <v>37</v>
      </c>
      <c r="I550" s="3"/>
      <c r="J550" s="3"/>
      <c r="K550" s="3" t="s">
        <v>22</v>
      </c>
      <c r="L550" s="5"/>
      <c r="M550" s="3" t="s">
        <v>918</v>
      </c>
      <c r="N550" s="3" t="s">
        <v>518</v>
      </c>
    </row>
    <row r="551" customFormat="false" ht="15" hidden="false" customHeight="true" outlineLevel="0" collapsed="false">
      <c r="A551" s="3" t="s">
        <v>915</v>
      </c>
      <c r="B551" s="3" t="s">
        <v>37</v>
      </c>
      <c r="C551" s="3" t="n">
        <v>2003</v>
      </c>
      <c r="D551" s="3" t="s">
        <v>609</v>
      </c>
      <c r="E551" s="4" t="s">
        <v>922</v>
      </c>
      <c r="F551" s="3" t="s">
        <v>29</v>
      </c>
      <c r="G551" s="3" t="s">
        <v>19</v>
      </c>
      <c r="H551" s="3" t="s">
        <v>34</v>
      </c>
      <c r="I551" s="3"/>
      <c r="J551" s="3"/>
      <c r="K551" s="3" t="s">
        <v>22</v>
      </c>
      <c r="L551" s="5"/>
      <c r="M551" s="3" t="s">
        <v>918</v>
      </c>
      <c r="N551" s="3" t="s">
        <v>518</v>
      </c>
    </row>
    <row r="552" customFormat="false" ht="15" hidden="false" customHeight="true" outlineLevel="0" collapsed="false">
      <c r="A552" s="3" t="s">
        <v>915</v>
      </c>
      <c r="B552" s="3" t="s">
        <v>37</v>
      </c>
      <c r="C552" s="3" t="n">
        <v>2004</v>
      </c>
      <c r="D552" s="3" t="s">
        <v>257</v>
      </c>
      <c r="E552" s="4" t="s">
        <v>923</v>
      </c>
      <c r="F552" s="3" t="s">
        <v>29</v>
      </c>
      <c r="G552" s="3" t="s">
        <v>19</v>
      </c>
      <c r="H552" s="3" t="s">
        <v>37</v>
      </c>
      <c r="I552" s="3"/>
      <c r="J552" s="3"/>
      <c r="K552" s="3" t="s">
        <v>22</v>
      </c>
      <c r="L552" s="5"/>
      <c r="M552" s="3" t="s">
        <v>918</v>
      </c>
      <c r="N552" s="3" t="s">
        <v>518</v>
      </c>
    </row>
    <row r="553" customFormat="false" ht="15" hidden="false" customHeight="true" outlineLevel="0" collapsed="false">
      <c r="A553" s="3" t="s">
        <v>915</v>
      </c>
      <c r="B553" s="3" t="s">
        <v>37</v>
      </c>
      <c r="C553" s="3" t="n">
        <v>2005</v>
      </c>
      <c r="D553" s="3" t="s">
        <v>400</v>
      </c>
      <c r="E553" s="4" t="s">
        <v>924</v>
      </c>
      <c r="F553" s="3" t="s">
        <v>29</v>
      </c>
      <c r="G553" s="3" t="s">
        <v>19</v>
      </c>
      <c r="H553" s="3" t="s">
        <v>37</v>
      </c>
      <c r="I553" s="3"/>
      <c r="J553" s="3"/>
      <c r="K553" s="3" t="s">
        <v>22</v>
      </c>
      <c r="L553" s="5"/>
      <c r="M553" s="3" t="s">
        <v>918</v>
      </c>
      <c r="N553" s="3" t="s">
        <v>518</v>
      </c>
    </row>
    <row r="554" customFormat="false" ht="15" hidden="false" customHeight="true" outlineLevel="0" collapsed="false">
      <c r="A554" s="3" t="s">
        <v>915</v>
      </c>
      <c r="B554" s="3" t="s">
        <v>37</v>
      </c>
      <c r="C554" s="3" t="n">
        <v>2006</v>
      </c>
      <c r="D554" s="3" t="s">
        <v>925</v>
      </c>
      <c r="E554" s="4" t="s">
        <v>926</v>
      </c>
      <c r="F554" s="3" t="s">
        <v>29</v>
      </c>
      <c r="G554" s="3" t="s">
        <v>19</v>
      </c>
      <c r="H554" s="3" t="s">
        <v>37</v>
      </c>
      <c r="I554" s="3"/>
      <c r="J554" s="3"/>
      <c r="K554" s="3" t="s">
        <v>22</v>
      </c>
      <c r="L554" s="5"/>
      <c r="M554" s="3" t="s">
        <v>918</v>
      </c>
      <c r="N554" s="3" t="s">
        <v>518</v>
      </c>
    </row>
    <row r="555" customFormat="false" ht="15" hidden="false" customHeight="true" outlineLevel="0" collapsed="false">
      <c r="A555" s="3" t="s">
        <v>915</v>
      </c>
      <c r="B555" s="3" t="s">
        <v>37</v>
      </c>
      <c r="C555" s="3" t="n">
        <v>2007</v>
      </c>
      <c r="D555" s="3" t="s">
        <v>209</v>
      </c>
      <c r="E555" s="4" t="s">
        <v>927</v>
      </c>
      <c r="F555" s="3" t="s">
        <v>29</v>
      </c>
      <c r="G555" s="3" t="s">
        <v>19</v>
      </c>
      <c r="H555" s="3" t="s">
        <v>37</v>
      </c>
      <c r="I555" s="3"/>
      <c r="J555" s="3"/>
      <c r="K555" s="3" t="s">
        <v>22</v>
      </c>
      <c r="L555" s="5"/>
      <c r="M555" s="3" t="s">
        <v>918</v>
      </c>
      <c r="N555" s="3" t="s">
        <v>518</v>
      </c>
    </row>
    <row r="556" customFormat="false" ht="15" hidden="false" customHeight="true" outlineLevel="0" collapsed="false">
      <c r="A556" s="3" t="s">
        <v>915</v>
      </c>
      <c r="B556" s="3" t="s">
        <v>37</v>
      </c>
      <c r="C556" s="3" t="n">
        <v>2008</v>
      </c>
      <c r="D556" s="3" t="s">
        <v>710</v>
      </c>
      <c r="E556" s="4" t="s">
        <v>928</v>
      </c>
      <c r="F556" s="3" t="s">
        <v>29</v>
      </c>
      <c r="G556" s="3" t="s">
        <v>19</v>
      </c>
      <c r="H556" s="3" t="s">
        <v>37</v>
      </c>
      <c r="I556" s="3"/>
      <c r="J556" s="3"/>
      <c r="K556" s="3" t="s">
        <v>22</v>
      </c>
      <c r="L556" s="5"/>
      <c r="M556" s="3" t="s">
        <v>918</v>
      </c>
      <c r="N556" s="3" t="s">
        <v>518</v>
      </c>
    </row>
    <row r="557" customFormat="false" ht="15" hidden="false" customHeight="true" outlineLevel="0" collapsed="false">
      <c r="A557" s="3" t="s">
        <v>915</v>
      </c>
      <c r="B557" s="3" t="s">
        <v>37</v>
      </c>
      <c r="C557" s="3" t="n">
        <v>2009</v>
      </c>
      <c r="D557" s="3" t="s">
        <v>929</v>
      </c>
      <c r="E557" s="4" t="s">
        <v>930</v>
      </c>
      <c r="F557" s="3" t="s">
        <v>18</v>
      </c>
      <c r="G557" s="3" t="s">
        <v>19</v>
      </c>
      <c r="H557" s="3" t="s">
        <v>37</v>
      </c>
      <c r="I557" s="3" t="s">
        <v>20</v>
      </c>
      <c r="J557" s="3" t="s">
        <v>21</v>
      </c>
      <c r="K557" s="3" t="s">
        <v>22</v>
      </c>
      <c r="L557" s="5"/>
      <c r="M557" s="3" t="s">
        <v>918</v>
      </c>
      <c r="N557" s="3" t="s">
        <v>518</v>
      </c>
    </row>
    <row r="558" customFormat="false" ht="15" hidden="false" customHeight="true" outlineLevel="0" collapsed="false">
      <c r="A558" s="3" t="s">
        <v>915</v>
      </c>
      <c r="B558" s="3" t="s">
        <v>37</v>
      </c>
      <c r="C558" s="3" t="n">
        <v>2010</v>
      </c>
      <c r="D558" s="3" t="s">
        <v>580</v>
      </c>
      <c r="E558" s="4" t="s">
        <v>931</v>
      </c>
      <c r="F558" s="3" t="s">
        <v>18</v>
      </c>
      <c r="G558" s="3" t="s">
        <v>19</v>
      </c>
      <c r="H558" s="3" t="s">
        <v>37</v>
      </c>
      <c r="I558" s="3" t="s">
        <v>61</v>
      </c>
      <c r="J558" s="3" t="s">
        <v>21</v>
      </c>
      <c r="K558" s="3" t="s">
        <v>22</v>
      </c>
      <c r="L558" s="5"/>
      <c r="M558" s="3" t="s">
        <v>918</v>
      </c>
      <c r="N558" s="3" t="s">
        <v>518</v>
      </c>
    </row>
    <row r="559" customFormat="false" ht="15" hidden="false" customHeight="true" outlineLevel="0" collapsed="false">
      <c r="A559" s="3" t="s">
        <v>915</v>
      </c>
      <c r="B559" s="3" t="s">
        <v>37</v>
      </c>
      <c r="C559" s="3" t="n">
        <v>2011</v>
      </c>
      <c r="D559" s="3" t="s">
        <v>680</v>
      </c>
      <c r="E559" s="4" t="s">
        <v>932</v>
      </c>
      <c r="F559" s="3" t="s">
        <v>29</v>
      </c>
      <c r="G559" s="3" t="s">
        <v>19</v>
      </c>
      <c r="H559" s="3" t="s">
        <v>37</v>
      </c>
      <c r="I559" s="3"/>
      <c r="J559" s="3"/>
      <c r="K559" s="3" t="s">
        <v>22</v>
      </c>
      <c r="L559" s="5"/>
      <c r="M559" s="3" t="s">
        <v>918</v>
      </c>
      <c r="N559" s="3" t="s">
        <v>518</v>
      </c>
    </row>
    <row r="560" customFormat="false" ht="15" hidden="false" customHeight="true" outlineLevel="0" collapsed="false">
      <c r="A560" s="3" t="s">
        <v>915</v>
      </c>
      <c r="B560" s="3" t="s">
        <v>37</v>
      </c>
      <c r="C560" s="3" t="n">
        <v>2012</v>
      </c>
      <c r="D560" s="3"/>
      <c r="E560" s="4"/>
      <c r="F560" s="3"/>
      <c r="G560" s="3" t="s">
        <v>284</v>
      </c>
      <c r="H560" s="3"/>
      <c r="I560" s="3"/>
      <c r="J560" s="3"/>
      <c r="K560" s="3" t="s">
        <v>22</v>
      </c>
      <c r="L560" s="5" t="s">
        <v>933</v>
      </c>
      <c r="M560" s="3" t="s">
        <v>918</v>
      </c>
      <c r="N560" s="3" t="s">
        <v>518</v>
      </c>
    </row>
    <row r="561" customFormat="false" ht="15" hidden="false" customHeight="true" outlineLevel="0" collapsed="false">
      <c r="A561" s="3" t="s">
        <v>915</v>
      </c>
      <c r="B561" s="3" t="s">
        <v>37</v>
      </c>
      <c r="C561" s="3" t="n">
        <v>2013</v>
      </c>
      <c r="D561" s="3" t="s">
        <v>934</v>
      </c>
      <c r="E561" s="4" t="s">
        <v>935</v>
      </c>
      <c r="F561" s="3" t="s">
        <v>18</v>
      </c>
      <c r="G561" s="3" t="s">
        <v>19</v>
      </c>
      <c r="H561" s="3" t="s">
        <v>37</v>
      </c>
      <c r="I561" s="3" t="s">
        <v>20</v>
      </c>
      <c r="J561" s="3" t="s">
        <v>21</v>
      </c>
      <c r="K561" s="3" t="s">
        <v>22</v>
      </c>
      <c r="L561" s="5"/>
      <c r="M561" s="3" t="s">
        <v>918</v>
      </c>
      <c r="N561" s="3" t="s">
        <v>518</v>
      </c>
    </row>
    <row r="562" customFormat="false" ht="15" hidden="false" customHeight="true" outlineLevel="0" collapsed="false">
      <c r="A562" s="3" t="s">
        <v>915</v>
      </c>
      <c r="B562" s="3" t="s">
        <v>37</v>
      </c>
      <c r="C562" s="3" t="n">
        <v>2014</v>
      </c>
      <c r="D562" s="3"/>
      <c r="E562" s="4"/>
      <c r="F562" s="3"/>
      <c r="G562" s="3" t="s">
        <v>284</v>
      </c>
      <c r="H562" s="3"/>
      <c r="I562" s="3"/>
      <c r="J562" s="3"/>
      <c r="K562" s="3" t="s">
        <v>22</v>
      </c>
      <c r="L562" s="5" t="s">
        <v>936</v>
      </c>
      <c r="M562" s="3" t="s">
        <v>918</v>
      </c>
      <c r="N562" s="3" t="s">
        <v>518</v>
      </c>
    </row>
    <row r="563" customFormat="false" ht="15" hidden="false" customHeight="true" outlineLevel="0" collapsed="false">
      <c r="A563" s="3" t="s">
        <v>915</v>
      </c>
      <c r="B563" s="3" t="s">
        <v>37</v>
      </c>
      <c r="C563" s="3" t="n">
        <v>2015</v>
      </c>
      <c r="D563" s="3" t="s">
        <v>818</v>
      </c>
      <c r="E563" s="4" t="s">
        <v>937</v>
      </c>
      <c r="F563" s="3" t="s">
        <v>29</v>
      </c>
      <c r="G563" s="3" t="s">
        <v>19</v>
      </c>
      <c r="H563" s="3" t="s">
        <v>37</v>
      </c>
      <c r="I563" s="3"/>
      <c r="J563" s="3"/>
      <c r="K563" s="3" t="s">
        <v>22</v>
      </c>
      <c r="L563" s="5"/>
      <c r="M563" s="3" t="s">
        <v>918</v>
      </c>
      <c r="N563" s="3" t="s">
        <v>518</v>
      </c>
    </row>
    <row r="564" customFormat="false" ht="15" hidden="false" customHeight="true" outlineLevel="0" collapsed="false">
      <c r="A564" s="3" t="s">
        <v>915</v>
      </c>
      <c r="B564" s="3" t="s">
        <v>37</v>
      </c>
      <c r="C564" s="3" t="n">
        <v>2016</v>
      </c>
      <c r="D564" s="3"/>
      <c r="E564" s="4"/>
      <c r="F564" s="3"/>
      <c r="G564" s="3" t="s">
        <v>284</v>
      </c>
      <c r="H564" s="3"/>
      <c r="I564" s="3"/>
      <c r="J564" s="3"/>
      <c r="K564" s="3" t="s">
        <v>22</v>
      </c>
      <c r="L564" s="5" t="s">
        <v>936</v>
      </c>
      <c r="M564" s="3" t="s">
        <v>918</v>
      </c>
      <c r="N564" s="3" t="s">
        <v>518</v>
      </c>
    </row>
    <row r="565" customFormat="false" ht="15" hidden="false" customHeight="true" outlineLevel="0" collapsed="false">
      <c r="A565" s="3" t="s">
        <v>915</v>
      </c>
      <c r="B565" s="3" t="s">
        <v>37</v>
      </c>
      <c r="C565" s="3" t="n">
        <v>2017</v>
      </c>
      <c r="D565" s="3" t="s">
        <v>795</v>
      </c>
      <c r="E565" s="4" t="s">
        <v>938</v>
      </c>
      <c r="F565" s="3" t="s">
        <v>29</v>
      </c>
      <c r="G565" s="3" t="s">
        <v>19</v>
      </c>
      <c r="H565" s="3" t="s">
        <v>37</v>
      </c>
      <c r="I565" s="3"/>
      <c r="J565" s="3"/>
      <c r="K565" s="3" t="s">
        <v>22</v>
      </c>
      <c r="L565" s="5"/>
      <c r="M565" s="3" t="s">
        <v>918</v>
      </c>
      <c r="N565" s="3" t="s">
        <v>518</v>
      </c>
    </row>
    <row r="566" customFormat="false" ht="15" hidden="false" customHeight="true" outlineLevel="0" collapsed="false">
      <c r="A566" s="3" t="s">
        <v>915</v>
      </c>
      <c r="B566" s="3" t="s">
        <v>37</v>
      </c>
      <c r="C566" s="3" t="n">
        <v>2018</v>
      </c>
      <c r="D566" s="3"/>
      <c r="E566" s="4"/>
      <c r="F566" s="3"/>
      <c r="G566" s="3" t="s">
        <v>284</v>
      </c>
      <c r="H566" s="3"/>
      <c r="I566" s="3"/>
      <c r="J566" s="3"/>
      <c r="K566" s="3" t="s">
        <v>22</v>
      </c>
      <c r="L566" s="5" t="s">
        <v>936</v>
      </c>
      <c r="M566" s="3" t="s">
        <v>918</v>
      </c>
      <c r="N566" s="3" t="s">
        <v>518</v>
      </c>
    </row>
    <row r="567" customFormat="false" ht="15" hidden="false" customHeight="true" outlineLevel="0" collapsed="false">
      <c r="A567" s="3" t="s">
        <v>915</v>
      </c>
      <c r="B567" s="3" t="s">
        <v>37</v>
      </c>
      <c r="C567" s="3" t="n">
        <v>2019</v>
      </c>
      <c r="D567" s="3" t="s">
        <v>554</v>
      </c>
      <c r="E567" s="4" t="s">
        <v>939</v>
      </c>
      <c r="F567" s="3" t="s">
        <v>18</v>
      </c>
      <c r="G567" s="3" t="s">
        <v>19</v>
      </c>
      <c r="H567" s="3" t="s">
        <v>37</v>
      </c>
      <c r="I567" s="3" t="s">
        <v>61</v>
      </c>
      <c r="J567" s="3" t="s">
        <v>21</v>
      </c>
      <c r="K567" s="3" t="s">
        <v>22</v>
      </c>
      <c r="L567" s="5"/>
      <c r="M567" s="3" t="s">
        <v>918</v>
      </c>
      <c r="N567" s="3" t="s">
        <v>518</v>
      </c>
    </row>
    <row r="568" customFormat="false" ht="15" hidden="false" customHeight="true" outlineLevel="0" collapsed="false">
      <c r="A568" s="3" t="s">
        <v>915</v>
      </c>
      <c r="B568" s="3" t="s">
        <v>37</v>
      </c>
      <c r="C568" s="3" t="n">
        <v>2020</v>
      </c>
      <c r="D568" s="3"/>
      <c r="E568" s="4"/>
      <c r="F568" s="3"/>
      <c r="G568" s="3" t="s">
        <v>284</v>
      </c>
      <c r="H568" s="3"/>
      <c r="I568" s="3"/>
      <c r="J568" s="3"/>
      <c r="K568" s="3" t="s">
        <v>22</v>
      </c>
      <c r="L568" s="5" t="s">
        <v>940</v>
      </c>
      <c r="M568" s="3" t="s">
        <v>918</v>
      </c>
      <c r="N568" s="3" t="s">
        <v>518</v>
      </c>
    </row>
    <row r="569" customFormat="false" ht="15" hidden="false" customHeight="true" outlineLevel="0" collapsed="false">
      <c r="A569" s="3" t="s">
        <v>915</v>
      </c>
      <c r="B569" s="3" t="s">
        <v>37</v>
      </c>
      <c r="C569" s="3" t="n">
        <v>2021</v>
      </c>
      <c r="D569" s="3"/>
      <c r="E569" s="4"/>
      <c r="F569" s="3"/>
      <c r="G569" s="3" t="s">
        <v>284</v>
      </c>
      <c r="H569" s="3"/>
      <c r="I569" s="3"/>
      <c r="J569" s="3"/>
      <c r="K569" s="3" t="s">
        <v>22</v>
      </c>
      <c r="L569" s="5" t="s">
        <v>940</v>
      </c>
      <c r="M569" s="3" t="s">
        <v>918</v>
      </c>
      <c r="N569" s="3" t="s">
        <v>518</v>
      </c>
    </row>
    <row r="570" customFormat="false" ht="15" hidden="false" customHeight="true" outlineLevel="0" collapsed="false">
      <c r="A570" s="3" t="s">
        <v>915</v>
      </c>
      <c r="B570" s="3" t="s">
        <v>37</v>
      </c>
      <c r="C570" s="3" t="n">
        <v>2022</v>
      </c>
      <c r="D570" s="3" t="s">
        <v>941</v>
      </c>
      <c r="E570" s="4" t="s">
        <v>942</v>
      </c>
      <c r="F570" s="3" t="s">
        <v>29</v>
      </c>
      <c r="G570" s="3" t="s">
        <v>19</v>
      </c>
      <c r="H570" s="3" t="s">
        <v>15</v>
      </c>
      <c r="I570" s="3"/>
      <c r="J570" s="3"/>
      <c r="K570" s="3" t="s">
        <v>22</v>
      </c>
      <c r="L570" s="5"/>
      <c r="M570" s="3" t="s">
        <v>918</v>
      </c>
      <c r="N570" s="3" t="s">
        <v>518</v>
      </c>
    </row>
    <row r="571" customFormat="false" ht="15" hidden="false" customHeight="true" outlineLevel="0" collapsed="false">
      <c r="A571" s="3" t="s">
        <v>915</v>
      </c>
      <c r="B571" s="3" t="s">
        <v>37</v>
      </c>
      <c r="C571" s="3" t="n">
        <v>2023</v>
      </c>
      <c r="D571" s="3"/>
      <c r="E571" s="4"/>
      <c r="F571" s="3"/>
      <c r="G571" s="3" t="s">
        <v>284</v>
      </c>
      <c r="H571" s="3"/>
      <c r="I571" s="3"/>
      <c r="J571" s="3"/>
      <c r="K571" s="3" t="s">
        <v>22</v>
      </c>
      <c r="L571" s="5" t="s">
        <v>936</v>
      </c>
      <c r="M571" s="3" t="s">
        <v>918</v>
      </c>
      <c r="N571" s="3" t="s">
        <v>518</v>
      </c>
    </row>
    <row r="572" customFormat="false" ht="15" hidden="false" customHeight="true" outlineLevel="0" collapsed="false">
      <c r="A572" s="3" t="s">
        <v>915</v>
      </c>
      <c r="B572" s="3" t="s">
        <v>37</v>
      </c>
      <c r="C572" s="3" t="n">
        <v>2024</v>
      </c>
      <c r="D572" s="3" t="s">
        <v>512</v>
      </c>
      <c r="E572" s="4" t="s">
        <v>943</v>
      </c>
      <c r="F572" s="3" t="s">
        <v>29</v>
      </c>
      <c r="G572" s="3" t="s">
        <v>19</v>
      </c>
      <c r="H572" s="3" t="s">
        <v>34</v>
      </c>
      <c r="I572" s="3"/>
      <c r="J572" s="3"/>
      <c r="K572" s="3" t="s">
        <v>22</v>
      </c>
      <c r="L572" s="5"/>
      <c r="M572" s="3" t="s">
        <v>918</v>
      </c>
      <c r="N572" s="3" t="s">
        <v>518</v>
      </c>
    </row>
    <row r="573" customFormat="false" ht="15" hidden="false" customHeight="true" outlineLevel="0" collapsed="false">
      <c r="A573" s="3" t="s">
        <v>915</v>
      </c>
      <c r="B573" s="3" t="s">
        <v>37</v>
      </c>
      <c r="C573" s="3" t="n">
        <v>2025</v>
      </c>
      <c r="D573" s="3"/>
      <c r="E573" s="4"/>
      <c r="F573" s="3"/>
      <c r="G573" s="3" t="s">
        <v>284</v>
      </c>
      <c r="H573" s="3"/>
      <c r="I573" s="3"/>
      <c r="J573" s="3"/>
      <c r="K573" s="3" t="s">
        <v>22</v>
      </c>
      <c r="L573" s="5" t="s">
        <v>944</v>
      </c>
      <c r="M573" s="3" t="s">
        <v>918</v>
      </c>
      <c r="N573" s="3" t="s">
        <v>518</v>
      </c>
    </row>
    <row r="574" customFormat="false" ht="15" hidden="false" customHeight="true" outlineLevel="0" collapsed="false">
      <c r="A574" s="3" t="s">
        <v>945</v>
      </c>
      <c r="B574" s="3" t="s">
        <v>34</v>
      </c>
      <c r="C574" s="3" t="n">
        <v>2000</v>
      </c>
      <c r="D574" s="3" t="s">
        <v>946</v>
      </c>
      <c r="E574" s="4" t="s">
        <v>947</v>
      </c>
      <c r="F574" s="3" t="s">
        <v>18</v>
      </c>
      <c r="G574" s="3" t="s">
        <v>19</v>
      </c>
      <c r="H574" s="3" t="s">
        <v>34</v>
      </c>
      <c r="I574" s="3" t="s">
        <v>20</v>
      </c>
      <c r="J574" s="3" t="s">
        <v>21</v>
      </c>
      <c r="K574" s="3" t="s">
        <v>22</v>
      </c>
      <c r="L574" s="5"/>
      <c r="M574" s="3" t="s">
        <v>948</v>
      </c>
      <c r="N574" s="3" t="s">
        <v>518</v>
      </c>
    </row>
    <row r="575" customFormat="false" ht="15" hidden="false" customHeight="true" outlineLevel="0" collapsed="false">
      <c r="A575" s="3" t="s">
        <v>945</v>
      </c>
      <c r="B575" s="3" t="s">
        <v>34</v>
      </c>
      <c r="C575" s="3" t="n">
        <v>2001</v>
      </c>
      <c r="D575" s="3"/>
      <c r="E575" s="4"/>
      <c r="F575" s="3"/>
      <c r="G575" s="3" t="s">
        <v>114</v>
      </c>
      <c r="H575" s="3"/>
      <c r="I575" s="3"/>
      <c r="J575" s="3"/>
      <c r="K575" s="3" t="s">
        <v>22</v>
      </c>
      <c r="L575" s="5"/>
      <c r="M575" s="3" t="s">
        <v>948</v>
      </c>
      <c r="N575" s="3" t="s">
        <v>518</v>
      </c>
    </row>
    <row r="576" customFormat="false" ht="15" hidden="false" customHeight="true" outlineLevel="0" collapsed="false">
      <c r="A576" s="3" t="s">
        <v>945</v>
      </c>
      <c r="B576" s="3" t="s">
        <v>34</v>
      </c>
      <c r="C576" s="3" t="n">
        <v>2002</v>
      </c>
      <c r="D576" s="3" t="s">
        <v>949</v>
      </c>
      <c r="E576" s="4" t="s">
        <v>950</v>
      </c>
      <c r="F576" s="3" t="s">
        <v>29</v>
      </c>
      <c r="G576" s="3" t="s">
        <v>19</v>
      </c>
      <c r="H576" s="3" t="s">
        <v>34</v>
      </c>
      <c r="I576" s="3"/>
      <c r="J576" s="3"/>
      <c r="K576" s="3" t="s">
        <v>22</v>
      </c>
      <c r="L576" s="5"/>
      <c r="M576" s="3" t="s">
        <v>948</v>
      </c>
      <c r="N576" s="3" t="s">
        <v>518</v>
      </c>
    </row>
    <row r="577" customFormat="false" ht="15" hidden="false" customHeight="true" outlineLevel="0" collapsed="false">
      <c r="A577" s="3" t="s">
        <v>945</v>
      </c>
      <c r="B577" s="3" t="s">
        <v>34</v>
      </c>
      <c r="C577" s="3" t="n">
        <v>2003</v>
      </c>
      <c r="D577" s="3"/>
      <c r="E577" s="4"/>
      <c r="F577" s="3"/>
      <c r="G577" s="3" t="s">
        <v>114</v>
      </c>
      <c r="H577" s="3"/>
      <c r="I577" s="3"/>
      <c r="J577" s="3"/>
      <c r="K577" s="3" t="s">
        <v>22</v>
      </c>
      <c r="L577" s="5"/>
      <c r="M577" s="3" t="s">
        <v>948</v>
      </c>
      <c r="N577" s="3" t="s">
        <v>518</v>
      </c>
    </row>
    <row r="578" customFormat="false" ht="15" hidden="false" customHeight="true" outlineLevel="0" collapsed="false">
      <c r="A578" s="3" t="s">
        <v>945</v>
      </c>
      <c r="B578" s="3" t="s">
        <v>34</v>
      </c>
      <c r="C578" s="3" t="n">
        <v>2004</v>
      </c>
      <c r="D578" s="3" t="s">
        <v>951</v>
      </c>
      <c r="E578" s="4" t="s">
        <v>952</v>
      </c>
      <c r="F578" s="3" t="s">
        <v>29</v>
      </c>
      <c r="G578" s="3" t="s">
        <v>19</v>
      </c>
      <c r="H578" s="3" t="s">
        <v>34</v>
      </c>
      <c r="I578" s="3"/>
      <c r="J578" s="3"/>
      <c r="K578" s="3" t="s">
        <v>22</v>
      </c>
      <c r="L578" s="5"/>
      <c r="M578" s="3" t="s">
        <v>948</v>
      </c>
      <c r="N578" s="3" t="s">
        <v>518</v>
      </c>
    </row>
    <row r="579" customFormat="false" ht="15" hidden="false" customHeight="true" outlineLevel="0" collapsed="false">
      <c r="A579" s="3" t="s">
        <v>945</v>
      </c>
      <c r="B579" s="3" t="s">
        <v>34</v>
      </c>
      <c r="C579" s="3" t="n">
        <v>2005</v>
      </c>
      <c r="D579" s="3" t="s">
        <v>411</v>
      </c>
      <c r="E579" s="4" t="s">
        <v>953</v>
      </c>
      <c r="F579" s="3" t="s">
        <v>29</v>
      </c>
      <c r="G579" s="3" t="s">
        <v>19</v>
      </c>
      <c r="H579" s="3" t="s">
        <v>34</v>
      </c>
      <c r="I579" s="3"/>
      <c r="J579" s="3"/>
      <c r="K579" s="3" t="s">
        <v>22</v>
      </c>
      <c r="L579" s="5"/>
      <c r="M579" s="3" t="s">
        <v>948</v>
      </c>
      <c r="N579" s="3" t="s">
        <v>518</v>
      </c>
    </row>
    <row r="580" customFormat="false" ht="15" hidden="false" customHeight="true" outlineLevel="0" collapsed="false">
      <c r="A580" s="3" t="s">
        <v>945</v>
      </c>
      <c r="B580" s="3" t="s">
        <v>34</v>
      </c>
      <c r="C580" s="3" t="n">
        <v>2006</v>
      </c>
      <c r="D580" s="3"/>
      <c r="E580" s="4"/>
      <c r="F580" s="3"/>
      <c r="G580" s="3" t="s">
        <v>114</v>
      </c>
      <c r="H580" s="3"/>
      <c r="I580" s="3"/>
      <c r="J580" s="3"/>
      <c r="K580" s="3" t="s">
        <v>22</v>
      </c>
      <c r="L580" s="5"/>
      <c r="M580" s="3" t="s">
        <v>948</v>
      </c>
      <c r="N580" s="3" t="s">
        <v>518</v>
      </c>
    </row>
    <row r="581" customFormat="false" ht="15" hidden="false" customHeight="true" outlineLevel="0" collapsed="false">
      <c r="A581" s="3" t="s">
        <v>945</v>
      </c>
      <c r="B581" s="3" t="s">
        <v>34</v>
      </c>
      <c r="C581" s="3" t="n">
        <v>2007</v>
      </c>
      <c r="D581" s="3"/>
      <c r="E581" s="4"/>
      <c r="F581" s="3"/>
      <c r="G581" s="3" t="s">
        <v>114</v>
      </c>
      <c r="H581" s="3"/>
      <c r="I581" s="3"/>
      <c r="J581" s="3"/>
      <c r="K581" s="3" t="s">
        <v>22</v>
      </c>
      <c r="L581" s="5"/>
      <c r="M581" s="3" t="s">
        <v>948</v>
      </c>
      <c r="N581" s="3" t="s">
        <v>518</v>
      </c>
    </row>
    <row r="582" customFormat="false" ht="15" hidden="false" customHeight="true" outlineLevel="0" collapsed="false">
      <c r="A582" s="3" t="s">
        <v>945</v>
      </c>
      <c r="B582" s="3" t="s">
        <v>34</v>
      </c>
      <c r="C582" s="3" t="n">
        <v>2008</v>
      </c>
      <c r="D582" s="3"/>
      <c r="E582" s="4"/>
      <c r="F582" s="3"/>
      <c r="G582" s="3" t="s">
        <v>114</v>
      </c>
      <c r="H582" s="3"/>
      <c r="I582" s="3"/>
      <c r="J582" s="3"/>
      <c r="K582" s="3" t="s">
        <v>22</v>
      </c>
      <c r="L582" s="5"/>
      <c r="M582" s="3" t="s">
        <v>948</v>
      </c>
      <c r="N582" s="3" t="s">
        <v>518</v>
      </c>
    </row>
    <row r="583" customFormat="false" ht="15" hidden="false" customHeight="true" outlineLevel="0" collapsed="false">
      <c r="A583" s="3" t="s">
        <v>945</v>
      </c>
      <c r="B583" s="3" t="s">
        <v>34</v>
      </c>
      <c r="C583" s="3" t="n">
        <v>2009</v>
      </c>
      <c r="D583" s="3" t="s">
        <v>420</v>
      </c>
      <c r="E583" s="4" t="s">
        <v>954</v>
      </c>
      <c r="F583" s="3" t="s">
        <v>29</v>
      </c>
      <c r="G583" s="3" t="s">
        <v>19</v>
      </c>
      <c r="H583" s="3" t="s">
        <v>34</v>
      </c>
      <c r="I583" s="3"/>
      <c r="J583" s="3"/>
      <c r="K583" s="3" t="s">
        <v>22</v>
      </c>
      <c r="L583" s="5"/>
      <c r="M583" s="3" t="s">
        <v>948</v>
      </c>
      <c r="N583" s="3" t="s">
        <v>518</v>
      </c>
    </row>
    <row r="584" customFormat="false" ht="15" hidden="false" customHeight="true" outlineLevel="0" collapsed="false">
      <c r="A584" s="3" t="s">
        <v>945</v>
      </c>
      <c r="B584" s="3" t="s">
        <v>34</v>
      </c>
      <c r="C584" s="3" t="n">
        <v>2010</v>
      </c>
      <c r="D584" s="3" t="s">
        <v>955</v>
      </c>
      <c r="E584" s="4" t="s">
        <v>956</v>
      </c>
      <c r="F584" s="3" t="s">
        <v>18</v>
      </c>
      <c r="G584" s="3" t="s">
        <v>19</v>
      </c>
      <c r="H584" s="3" t="s">
        <v>15</v>
      </c>
      <c r="I584" s="3" t="s">
        <v>61</v>
      </c>
      <c r="J584" s="3" t="s">
        <v>21</v>
      </c>
      <c r="K584" s="3" t="s">
        <v>22</v>
      </c>
      <c r="L584" s="5"/>
      <c r="M584" s="3" t="s">
        <v>948</v>
      </c>
      <c r="N584" s="3" t="s">
        <v>518</v>
      </c>
    </row>
    <row r="585" customFormat="false" ht="15" hidden="false" customHeight="true" outlineLevel="0" collapsed="false">
      <c r="A585" s="3" t="s">
        <v>945</v>
      </c>
      <c r="B585" s="3" t="s">
        <v>34</v>
      </c>
      <c r="C585" s="3" t="n">
        <v>2011</v>
      </c>
      <c r="D585" s="3" t="s">
        <v>957</v>
      </c>
      <c r="E585" s="4" t="s">
        <v>958</v>
      </c>
      <c r="F585" s="3" t="s">
        <v>18</v>
      </c>
      <c r="G585" s="3" t="s">
        <v>19</v>
      </c>
      <c r="H585" s="3" t="s">
        <v>34</v>
      </c>
      <c r="I585" s="3" t="s">
        <v>61</v>
      </c>
      <c r="J585" s="3" t="s">
        <v>21</v>
      </c>
      <c r="K585" s="3" t="s">
        <v>22</v>
      </c>
      <c r="L585" s="5" t="s">
        <v>959</v>
      </c>
      <c r="M585" s="3" t="s">
        <v>948</v>
      </c>
      <c r="N585" s="3" t="s">
        <v>518</v>
      </c>
    </row>
    <row r="586" customFormat="false" ht="15" hidden="false" customHeight="true" outlineLevel="0" collapsed="false">
      <c r="A586" s="3" t="s">
        <v>945</v>
      </c>
      <c r="B586" s="3" t="s">
        <v>34</v>
      </c>
      <c r="C586" s="3" t="n">
        <v>2012</v>
      </c>
      <c r="D586" s="3" t="s">
        <v>54</v>
      </c>
      <c r="E586" s="4" t="s">
        <v>960</v>
      </c>
      <c r="F586" s="3" t="s">
        <v>29</v>
      </c>
      <c r="G586" s="3" t="s">
        <v>19</v>
      </c>
      <c r="H586" s="3" t="s">
        <v>15</v>
      </c>
      <c r="I586" s="3"/>
      <c r="J586" s="3"/>
      <c r="K586" s="3" t="s">
        <v>22</v>
      </c>
      <c r="L586" s="5" t="s">
        <v>56</v>
      </c>
      <c r="M586" s="3" t="s">
        <v>948</v>
      </c>
      <c r="N586" s="3" t="s">
        <v>518</v>
      </c>
    </row>
    <row r="587" customFormat="false" ht="15" hidden="false" customHeight="true" outlineLevel="0" collapsed="false">
      <c r="A587" s="3" t="s">
        <v>945</v>
      </c>
      <c r="B587" s="3" t="s">
        <v>34</v>
      </c>
      <c r="C587" s="3" t="n">
        <v>2013</v>
      </c>
      <c r="D587" s="3" t="s">
        <v>507</v>
      </c>
      <c r="E587" s="4" t="s">
        <v>961</v>
      </c>
      <c r="F587" s="3" t="s">
        <v>18</v>
      </c>
      <c r="G587" s="3" t="s">
        <v>19</v>
      </c>
      <c r="H587" s="3" t="s">
        <v>15</v>
      </c>
      <c r="I587" s="3" t="s">
        <v>20</v>
      </c>
      <c r="J587" s="3" t="s">
        <v>21</v>
      </c>
      <c r="K587" s="3" t="s">
        <v>22</v>
      </c>
      <c r="L587" s="5"/>
      <c r="M587" s="3" t="s">
        <v>948</v>
      </c>
      <c r="N587" s="3" t="s">
        <v>518</v>
      </c>
    </row>
    <row r="588" customFormat="false" ht="15" hidden="false" customHeight="true" outlineLevel="0" collapsed="false">
      <c r="A588" s="3" t="s">
        <v>945</v>
      </c>
      <c r="B588" s="3" t="s">
        <v>34</v>
      </c>
      <c r="C588" s="3" t="n">
        <v>2014</v>
      </c>
      <c r="D588" s="3" t="s">
        <v>274</v>
      </c>
      <c r="E588" s="4" t="s">
        <v>962</v>
      </c>
      <c r="F588" s="3" t="s">
        <v>29</v>
      </c>
      <c r="G588" s="3" t="s">
        <v>19</v>
      </c>
      <c r="H588" s="3" t="s">
        <v>15</v>
      </c>
      <c r="I588" s="3"/>
      <c r="J588" s="3"/>
      <c r="K588" s="3" t="s">
        <v>22</v>
      </c>
      <c r="L588" s="5"/>
      <c r="M588" s="3" t="s">
        <v>948</v>
      </c>
      <c r="N588" s="3" t="s">
        <v>518</v>
      </c>
    </row>
    <row r="589" customFormat="false" ht="15" hidden="false" customHeight="true" outlineLevel="0" collapsed="false">
      <c r="A589" s="3" t="s">
        <v>945</v>
      </c>
      <c r="B589" s="3" t="s">
        <v>34</v>
      </c>
      <c r="C589" s="3" t="n">
        <v>2015</v>
      </c>
      <c r="D589" s="3" t="s">
        <v>963</v>
      </c>
      <c r="E589" s="4" t="s">
        <v>964</v>
      </c>
      <c r="F589" s="3" t="s">
        <v>18</v>
      </c>
      <c r="G589" s="3" t="s">
        <v>19</v>
      </c>
      <c r="H589" s="3" t="s">
        <v>15</v>
      </c>
      <c r="I589" s="3" t="s">
        <v>61</v>
      </c>
      <c r="J589" s="3" t="s">
        <v>21</v>
      </c>
      <c r="K589" s="3" t="s">
        <v>22</v>
      </c>
      <c r="L589" s="5"/>
      <c r="M589" s="3" t="s">
        <v>948</v>
      </c>
      <c r="N589" s="3" t="s">
        <v>518</v>
      </c>
    </row>
    <row r="590" customFormat="false" ht="15" hidden="false" customHeight="true" outlineLevel="0" collapsed="false">
      <c r="A590" s="3" t="s">
        <v>945</v>
      </c>
      <c r="B590" s="3" t="s">
        <v>34</v>
      </c>
      <c r="C590" s="3" t="n">
        <v>2016</v>
      </c>
      <c r="D590" s="3" t="s">
        <v>181</v>
      </c>
      <c r="E590" s="4" t="s">
        <v>965</v>
      </c>
      <c r="F590" s="3" t="s">
        <v>18</v>
      </c>
      <c r="G590" s="3" t="s">
        <v>19</v>
      </c>
      <c r="H590" s="3" t="s">
        <v>15</v>
      </c>
      <c r="I590" s="3" t="s">
        <v>61</v>
      </c>
      <c r="J590" s="3" t="s">
        <v>62</v>
      </c>
      <c r="K590" s="3" t="s">
        <v>22</v>
      </c>
      <c r="L590" s="5"/>
      <c r="M590" s="3" t="s">
        <v>948</v>
      </c>
      <c r="N590" s="3" t="s">
        <v>518</v>
      </c>
    </row>
    <row r="591" customFormat="false" ht="15" hidden="false" customHeight="true" outlineLevel="0" collapsed="false">
      <c r="A591" s="3" t="s">
        <v>945</v>
      </c>
      <c r="B591" s="3" t="s">
        <v>34</v>
      </c>
      <c r="C591" s="3" t="n">
        <v>2017</v>
      </c>
      <c r="D591" s="3" t="s">
        <v>319</v>
      </c>
      <c r="E591" s="4" t="s">
        <v>966</v>
      </c>
      <c r="F591" s="3" t="s">
        <v>29</v>
      </c>
      <c r="G591" s="3" t="s">
        <v>19</v>
      </c>
      <c r="H591" s="3" t="s">
        <v>15</v>
      </c>
      <c r="I591" s="3"/>
      <c r="J591" s="3"/>
      <c r="K591" s="3" t="s">
        <v>22</v>
      </c>
      <c r="L591" s="5"/>
      <c r="M591" s="3" t="s">
        <v>948</v>
      </c>
      <c r="N591" s="3" t="s">
        <v>518</v>
      </c>
    </row>
    <row r="592" customFormat="false" ht="15" hidden="false" customHeight="true" outlineLevel="0" collapsed="false">
      <c r="A592" s="3" t="s">
        <v>945</v>
      </c>
      <c r="B592" s="3" t="s">
        <v>34</v>
      </c>
      <c r="C592" s="3" t="n">
        <v>2018</v>
      </c>
      <c r="D592" s="3" t="s">
        <v>967</v>
      </c>
      <c r="E592" s="4" t="s">
        <v>968</v>
      </c>
      <c r="F592" s="3" t="s">
        <v>29</v>
      </c>
      <c r="G592" s="3" t="s">
        <v>19</v>
      </c>
      <c r="H592" s="3" t="s">
        <v>34</v>
      </c>
      <c r="I592" s="3"/>
      <c r="J592" s="3"/>
      <c r="K592" s="3" t="s">
        <v>22</v>
      </c>
      <c r="L592" s="5"/>
      <c r="M592" s="3" t="s">
        <v>948</v>
      </c>
      <c r="N592" s="3" t="s">
        <v>518</v>
      </c>
    </row>
    <row r="593" customFormat="false" ht="15" hidden="false" customHeight="true" outlineLevel="0" collapsed="false">
      <c r="A593" s="3" t="s">
        <v>945</v>
      </c>
      <c r="B593" s="3" t="s">
        <v>34</v>
      </c>
      <c r="C593" s="3" t="n">
        <v>2019</v>
      </c>
      <c r="D593" s="3" t="s">
        <v>512</v>
      </c>
      <c r="E593" s="4" t="s">
        <v>969</v>
      </c>
      <c r="F593" s="3" t="s">
        <v>29</v>
      </c>
      <c r="G593" s="3" t="s">
        <v>19</v>
      </c>
      <c r="H593" s="3" t="s">
        <v>34</v>
      </c>
      <c r="I593" s="3"/>
      <c r="J593" s="3"/>
      <c r="K593" s="3" t="s">
        <v>22</v>
      </c>
      <c r="L593" s="5"/>
      <c r="M593" s="3" t="s">
        <v>948</v>
      </c>
      <c r="N593" s="3" t="s">
        <v>518</v>
      </c>
    </row>
    <row r="594" customFormat="false" ht="15" hidden="false" customHeight="true" outlineLevel="0" collapsed="false">
      <c r="A594" s="3" t="s">
        <v>945</v>
      </c>
      <c r="B594" s="3" t="s">
        <v>34</v>
      </c>
      <c r="C594" s="3" t="n">
        <v>2020</v>
      </c>
      <c r="D594" s="3" t="s">
        <v>339</v>
      </c>
      <c r="E594" s="4" t="s">
        <v>970</v>
      </c>
      <c r="F594" s="3" t="s">
        <v>29</v>
      </c>
      <c r="G594" s="3" t="s">
        <v>19</v>
      </c>
      <c r="H594" s="3" t="s">
        <v>37</v>
      </c>
      <c r="I594" s="3"/>
      <c r="J594" s="3"/>
      <c r="K594" s="3" t="s">
        <v>22</v>
      </c>
      <c r="L594" s="5"/>
      <c r="M594" s="3" t="s">
        <v>948</v>
      </c>
      <c r="N594" s="3" t="s">
        <v>518</v>
      </c>
    </row>
    <row r="595" customFormat="false" ht="15" hidden="false" customHeight="true" outlineLevel="0" collapsed="false">
      <c r="A595" s="3" t="s">
        <v>945</v>
      </c>
      <c r="B595" s="3" t="s">
        <v>34</v>
      </c>
      <c r="C595" s="3" t="n">
        <v>2021</v>
      </c>
      <c r="D595" s="3" t="s">
        <v>903</v>
      </c>
      <c r="E595" s="4" t="s">
        <v>971</v>
      </c>
      <c r="F595" s="3" t="s">
        <v>18</v>
      </c>
      <c r="G595" s="3" t="s">
        <v>19</v>
      </c>
      <c r="H595" s="3" t="s">
        <v>15</v>
      </c>
      <c r="I595" s="3" t="s">
        <v>61</v>
      </c>
      <c r="J595" s="3" t="s">
        <v>21</v>
      </c>
      <c r="K595" s="3" t="s">
        <v>22</v>
      </c>
      <c r="L595" s="5"/>
      <c r="M595" s="3" t="s">
        <v>948</v>
      </c>
      <c r="N595" s="3" t="s">
        <v>518</v>
      </c>
    </row>
    <row r="596" customFormat="false" ht="15" hidden="false" customHeight="true" outlineLevel="0" collapsed="false">
      <c r="A596" s="3" t="s">
        <v>945</v>
      </c>
      <c r="B596" s="3" t="s">
        <v>34</v>
      </c>
      <c r="C596" s="3" t="n">
        <v>2022</v>
      </c>
      <c r="D596" s="3" t="s">
        <v>972</v>
      </c>
      <c r="E596" s="4" t="s">
        <v>973</v>
      </c>
      <c r="F596" s="3" t="s">
        <v>29</v>
      </c>
      <c r="G596" s="3" t="s">
        <v>19</v>
      </c>
      <c r="H596" s="3" t="s">
        <v>15</v>
      </c>
      <c r="I596" s="3"/>
      <c r="J596" s="3"/>
      <c r="K596" s="3" t="s">
        <v>22</v>
      </c>
      <c r="L596" s="5"/>
      <c r="M596" s="3" t="s">
        <v>948</v>
      </c>
      <c r="N596" s="3" t="s">
        <v>518</v>
      </c>
    </row>
    <row r="597" customFormat="false" ht="15" hidden="false" customHeight="true" outlineLevel="0" collapsed="false">
      <c r="A597" s="3" t="s">
        <v>945</v>
      </c>
      <c r="B597" s="3" t="s">
        <v>34</v>
      </c>
      <c r="C597" s="3" t="n">
        <v>2023</v>
      </c>
      <c r="D597" s="3" t="s">
        <v>974</v>
      </c>
      <c r="E597" s="4" t="s">
        <v>975</v>
      </c>
      <c r="F597" s="3" t="s">
        <v>18</v>
      </c>
      <c r="G597" s="3" t="s">
        <v>19</v>
      </c>
      <c r="H597" s="3" t="s">
        <v>15</v>
      </c>
      <c r="I597" s="3" t="s">
        <v>61</v>
      </c>
      <c r="J597" s="3" t="s">
        <v>21</v>
      </c>
      <c r="K597" s="3" t="s">
        <v>22</v>
      </c>
      <c r="L597" s="5"/>
      <c r="M597" s="3" t="s">
        <v>948</v>
      </c>
      <c r="N597" s="3" t="s">
        <v>518</v>
      </c>
    </row>
    <row r="598" customFormat="false" ht="15" hidden="false" customHeight="true" outlineLevel="0" collapsed="false">
      <c r="A598" s="3" t="s">
        <v>945</v>
      </c>
      <c r="B598" s="3" t="s">
        <v>34</v>
      </c>
      <c r="C598" s="3" t="n">
        <v>2024</v>
      </c>
      <c r="D598" s="3" t="s">
        <v>976</v>
      </c>
      <c r="E598" s="4" t="s">
        <v>977</v>
      </c>
      <c r="F598" s="3" t="s">
        <v>18</v>
      </c>
      <c r="G598" s="3" t="s">
        <v>19</v>
      </c>
      <c r="H598" s="3" t="s">
        <v>34</v>
      </c>
      <c r="I598" s="3" t="s">
        <v>61</v>
      </c>
      <c r="J598" s="3" t="s">
        <v>21</v>
      </c>
      <c r="K598" s="3" t="s">
        <v>22</v>
      </c>
      <c r="L598" s="5"/>
      <c r="M598" s="3" t="s">
        <v>948</v>
      </c>
      <c r="N598" s="3" t="s">
        <v>518</v>
      </c>
    </row>
    <row r="599" customFormat="false" ht="15" hidden="false" customHeight="true" outlineLevel="0" collapsed="false">
      <c r="A599" s="3" t="s">
        <v>945</v>
      </c>
      <c r="B599" s="3" t="s">
        <v>34</v>
      </c>
      <c r="C599" s="3" t="n">
        <v>2025</v>
      </c>
      <c r="D599" s="3" t="s">
        <v>323</v>
      </c>
      <c r="E599" s="4" t="s">
        <v>978</v>
      </c>
      <c r="F599" s="3" t="s">
        <v>18</v>
      </c>
      <c r="G599" s="3" t="s">
        <v>19</v>
      </c>
      <c r="H599" s="3" t="s">
        <v>15</v>
      </c>
      <c r="I599" s="3" t="s">
        <v>61</v>
      </c>
      <c r="J599" s="3" t="s">
        <v>21</v>
      </c>
      <c r="K599" s="3" t="s">
        <v>22</v>
      </c>
      <c r="L599" s="5"/>
      <c r="M599" s="3" t="s">
        <v>948</v>
      </c>
      <c r="N599" s="3" t="s">
        <v>518</v>
      </c>
    </row>
    <row r="600" customFormat="false" ht="15" hidden="false" customHeight="true" outlineLevel="0" collapsed="false">
      <c r="A600" s="3" t="s">
        <v>979</v>
      </c>
      <c r="B600" s="3" t="s">
        <v>34</v>
      </c>
      <c r="C600" s="3" t="n">
        <v>2000</v>
      </c>
      <c r="D600" s="3"/>
      <c r="E600" s="4"/>
      <c r="F600" s="3"/>
      <c r="G600" s="3" t="s">
        <v>114</v>
      </c>
      <c r="H600" s="3"/>
      <c r="I600" s="3"/>
      <c r="J600" s="3"/>
      <c r="K600" s="3" t="s">
        <v>22</v>
      </c>
      <c r="L600" s="5"/>
      <c r="M600" s="3" t="s">
        <v>980</v>
      </c>
      <c r="N600" s="3" t="s">
        <v>518</v>
      </c>
    </row>
    <row r="601" customFormat="false" ht="15" hidden="false" customHeight="true" outlineLevel="0" collapsed="false">
      <c r="A601" s="3" t="s">
        <v>979</v>
      </c>
      <c r="B601" s="3" t="s">
        <v>34</v>
      </c>
      <c r="C601" s="3" t="n">
        <v>2001</v>
      </c>
      <c r="D601" s="3" t="s">
        <v>597</v>
      </c>
      <c r="E601" s="4" t="s">
        <v>981</v>
      </c>
      <c r="F601" s="3" t="s">
        <v>29</v>
      </c>
      <c r="G601" s="3" t="s">
        <v>19</v>
      </c>
      <c r="H601" s="3" t="s">
        <v>15</v>
      </c>
      <c r="I601" s="3"/>
      <c r="J601" s="3"/>
      <c r="K601" s="3" t="s">
        <v>22</v>
      </c>
      <c r="L601" s="5"/>
      <c r="M601" s="3" t="s">
        <v>980</v>
      </c>
      <c r="N601" s="3" t="s">
        <v>518</v>
      </c>
    </row>
    <row r="602" customFormat="false" ht="15" hidden="false" customHeight="true" outlineLevel="0" collapsed="false">
      <c r="A602" s="3" t="s">
        <v>979</v>
      </c>
      <c r="B602" s="3" t="s">
        <v>34</v>
      </c>
      <c r="C602" s="3" t="n">
        <v>2002</v>
      </c>
      <c r="D602" s="3"/>
      <c r="E602" s="4"/>
      <c r="F602" s="3"/>
      <c r="G602" s="3" t="s">
        <v>114</v>
      </c>
      <c r="H602" s="3"/>
      <c r="I602" s="3"/>
      <c r="J602" s="3"/>
      <c r="K602" s="3" t="s">
        <v>22</v>
      </c>
      <c r="L602" s="5"/>
      <c r="M602" s="3" t="s">
        <v>980</v>
      </c>
      <c r="N602" s="3" t="s">
        <v>518</v>
      </c>
    </row>
    <row r="603" customFormat="false" ht="15" hidden="false" customHeight="true" outlineLevel="0" collapsed="false">
      <c r="A603" s="3" t="s">
        <v>979</v>
      </c>
      <c r="B603" s="3" t="s">
        <v>34</v>
      </c>
      <c r="C603" s="3" t="n">
        <v>2003</v>
      </c>
      <c r="D603" s="3"/>
      <c r="E603" s="4"/>
      <c r="F603" s="3"/>
      <c r="G603" s="3" t="s">
        <v>114</v>
      </c>
      <c r="H603" s="3"/>
      <c r="I603" s="3"/>
      <c r="J603" s="3"/>
      <c r="K603" s="3" t="s">
        <v>22</v>
      </c>
      <c r="L603" s="5"/>
      <c r="M603" s="3" t="s">
        <v>980</v>
      </c>
      <c r="N603" s="3" t="s">
        <v>518</v>
      </c>
    </row>
    <row r="604" customFormat="false" ht="15" hidden="false" customHeight="true" outlineLevel="0" collapsed="false">
      <c r="A604" s="3" t="s">
        <v>979</v>
      </c>
      <c r="B604" s="3" t="s">
        <v>34</v>
      </c>
      <c r="C604" s="3" t="n">
        <v>2004</v>
      </c>
      <c r="D604" s="3" t="s">
        <v>692</v>
      </c>
      <c r="E604" s="4" t="s">
        <v>982</v>
      </c>
      <c r="F604" s="3" t="s">
        <v>29</v>
      </c>
      <c r="G604" s="3" t="s">
        <v>19</v>
      </c>
      <c r="H604" s="3" t="s">
        <v>37</v>
      </c>
      <c r="I604" s="3"/>
      <c r="J604" s="3"/>
      <c r="K604" s="3" t="s">
        <v>22</v>
      </c>
      <c r="L604" s="5"/>
      <c r="M604" s="3" t="s">
        <v>980</v>
      </c>
      <c r="N604" s="3" t="s">
        <v>518</v>
      </c>
    </row>
    <row r="605" customFormat="false" ht="15" hidden="false" customHeight="true" outlineLevel="0" collapsed="false">
      <c r="A605" s="3" t="s">
        <v>979</v>
      </c>
      <c r="B605" s="3" t="s">
        <v>34</v>
      </c>
      <c r="C605" s="3" t="n">
        <v>2005</v>
      </c>
      <c r="D605" s="3" t="s">
        <v>983</v>
      </c>
      <c r="E605" s="4" t="s">
        <v>984</v>
      </c>
      <c r="F605" s="3" t="s">
        <v>29</v>
      </c>
      <c r="G605" s="3" t="s">
        <v>19</v>
      </c>
      <c r="H605" s="3" t="s">
        <v>15</v>
      </c>
      <c r="I605" s="3"/>
      <c r="J605" s="3"/>
      <c r="K605" s="3" t="s">
        <v>22</v>
      </c>
      <c r="L605" s="5"/>
      <c r="M605" s="3" t="s">
        <v>980</v>
      </c>
      <c r="N605" s="3" t="s">
        <v>518</v>
      </c>
    </row>
    <row r="606" customFormat="false" ht="23.25" hidden="false" customHeight="true" outlineLevel="0" collapsed="false">
      <c r="A606" s="3" t="s">
        <v>979</v>
      </c>
      <c r="B606" s="3" t="s">
        <v>34</v>
      </c>
      <c r="C606" s="3" t="n">
        <v>2006</v>
      </c>
      <c r="D606" s="3" t="s">
        <v>597</v>
      </c>
      <c r="E606" s="4" t="s">
        <v>985</v>
      </c>
      <c r="F606" s="3" t="s">
        <v>29</v>
      </c>
      <c r="G606" s="3" t="s">
        <v>19</v>
      </c>
      <c r="H606" s="3" t="s">
        <v>15</v>
      </c>
      <c r="I606" s="3"/>
      <c r="J606" s="3"/>
      <c r="K606" s="3" t="s">
        <v>22</v>
      </c>
      <c r="L606" s="5" t="s">
        <v>986</v>
      </c>
      <c r="M606" s="3" t="s">
        <v>980</v>
      </c>
      <c r="N606" s="3" t="s">
        <v>518</v>
      </c>
    </row>
    <row r="607" customFormat="false" ht="15" hidden="false" customHeight="true" outlineLevel="0" collapsed="false">
      <c r="A607" s="3" t="s">
        <v>979</v>
      </c>
      <c r="B607" s="3" t="s">
        <v>34</v>
      </c>
      <c r="C607" s="3" t="n">
        <v>2007</v>
      </c>
      <c r="D607" s="3" t="s">
        <v>323</v>
      </c>
      <c r="E607" s="4"/>
      <c r="F607" s="3" t="s">
        <v>18</v>
      </c>
      <c r="G607" s="3" t="s">
        <v>19</v>
      </c>
      <c r="H607" s="3" t="s">
        <v>15</v>
      </c>
      <c r="I607" s="3" t="s">
        <v>61</v>
      </c>
      <c r="J607" s="3" t="s">
        <v>21</v>
      </c>
      <c r="K607" s="3" t="s">
        <v>22</v>
      </c>
      <c r="L607" s="5" t="s">
        <v>891</v>
      </c>
      <c r="M607" s="3" t="s">
        <v>980</v>
      </c>
      <c r="N607" s="3" t="s">
        <v>518</v>
      </c>
    </row>
    <row r="608" customFormat="false" ht="15" hidden="false" customHeight="true" outlineLevel="0" collapsed="false">
      <c r="A608" s="3" t="s">
        <v>979</v>
      </c>
      <c r="B608" s="3" t="s">
        <v>34</v>
      </c>
      <c r="C608" s="3" t="n">
        <v>2008</v>
      </c>
      <c r="D608" s="3"/>
      <c r="E608" s="4"/>
      <c r="F608" s="3"/>
      <c r="G608" s="3" t="s">
        <v>114</v>
      </c>
      <c r="H608" s="3"/>
      <c r="I608" s="3"/>
      <c r="J608" s="3"/>
      <c r="K608" s="3" t="s">
        <v>22</v>
      </c>
      <c r="L608" s="5"/>
      <c r="M608" s="3" t="s">
        <v>980</v>
      </c>
      <c r="N608" s="3" t="s">
        <v>518</v>
      </c>
    </row>
    <row r="609" customFormat="false" ht="15" hidden="false" customHeight="true" outlineLevel="0" collapsed="false">
      <c r="A609" s="3" t="s">
        <v>979</v>
      </c>
      <c r="B609" s="3" t="s">
        <v>34</v>
      </c>
      <c r="C609" s="3" t="n">
        <v>2009</v>
      </c>
      <c r="D609" s="3" t="s">
        <v>414</v>
      </c>
      <c r="E609" s="4" t="s">
        <v>987</v>
      </c>
      <c r="F609" s="3" t="s">
        <v>29</v>
      </c>
      <c r="G609" s="3" t="s">
        <v>19</v>
      </c>
      <c r="H609" s="3" t="s">
        <v>15</v>
      </c>
      <c r="I609" s="3"/>
      <c r="J609" s="3"/>
      <c r="K609" s="3" t="s">
        <v>22</v>
      </c>
      <c r="L609" s="5"/>
      <c r="M609" s="3" t="s">
        <v>980</v>
      </c>
      <c r="N609" s="3" t="s">
        <v>518</v>
      </c>
    </row>
    <row r="610" customFormat="false" ht="15" hidden="false" customHeight="true" outlineLevel="0" collapsed="false">
      <c r="A610" s="3" t="s">
        <v>979</v>
      </c>
      <c r="B610" s="3" t="s">
        <v>34</v>
      </c>
      <c r="C610" s="3" t="n">
        <v>2010</v>
      </c>
      <c r="D610" s="3" t="s">
        <v>988</v>
      </c>
      <c r="E610" s="4" t="s">
        <v>989</v>
      </c>
      <c r="F610" s="3" t="s">
        <v>18</v>
      </c>
      <c r="G610" s="3" t="s">
        <v>19</v>
      </c>
      <c r="H610" s="3" t="s">
        <v>34</v>
      </c>
      <c r="I610" s="3" t="s">
        <v>61</v>
      </c>
      <c r="J610" s="3" t="s">
        <v>21</v>
      </c>
      <c r="K610" s="3" t="s">
        <v>22</v>
      </c>
      <c r="L610" s="5"/>
      <c r="M610" s="3" t="s">
        <v>980</v>
      </c>
      <c r="N610" s="3" t="s">
        <v>518</v>
      </c>
    </row>
    <row r="611" customFormat="false" ht="15" hidden="false" customHeight="true" outlineLevel="0" collapsed="false">
      <c r="A611" s="3" t="s">
        <v>979</v>
      </c>
      <c r="B611" s="3" t="s">
        <v>34</v>
      </c>
      <c r="C611" s="3" t="n">
        <v>2011</v>
      </c>
      <c r="D611" s="3"/>
      <c r="E611" s="4"/>
      <c r="F611" s="3"/>
      <c r="G611" s="3" t="s">
        <v>114</v>
      </c>
      <c r="H611" s="3"/>
      <c r="I611" s="3"/>
      <c r="J611" s="3"/>
      <c r="K611" s="3" t="s">
        <v>22</v>
      </c>
      <c r="L611" s="5"/>
      <c r="M611" s="3" t="s">
        <v>980</v>
      </c>
      <c r="N611" s="3" t="s">
        <v>518</v>
      </c>
    </row>
    <row r="612" customFormat="false" ht="15" hidden="false" customHeight="true" outlineLevel="0" collapsed="false">
      <c r="A612" s="3" t="s">
        <v>979</v>
      </c>
      <c r="B612" s="3" t="s">
        <v>34</v>
      </c>
      <c r="C612" s="3" t="n">
        <v>2012</v>
      </c>
      <c r="D612" s="3" t="s">
        <v>373</v>
      </c>
      <c r="E612" s="4" t="s">
        <v>990</v>
      </c>
      <c r="F612" s="3" t="s">
        <v>18</v>
      </c>
      <c r="G612" s="3" t="s">
        <v>19</v>
      </c>
      <c r="H612" s="3" t="s">
        <v>15</v>
      </c>
      <c r="I612" s="3" t="s">
        <v>20</v>
      </c>
      <c r="J612" s="3" t="s">
        <v>21</v>
      </c>
      <c r="K612" s="3" t="s">
        <v>22</v>
      </c>
      <c r="L612" s="5"/>
      <c r="M612" s="3" t="s">
        <v>980</v>
      </c>
      <c r="N612" s="3" t="s">
        <v>518</v>
      </c>
    </row>
    <row r="613" customFormat="false" ht="15" hidden="false" customHeight="true" outlineLevel="0" collapsed="false">
      <c r="A613" s="3" t="s">
        <v>979</v>
      </c>
      <c r="B613" s="3" t="s">
        <v>34</v>
      </c>
      <c r="C613" s="3" t="n">
        <v>2013</v>
      </c>
      <c r="D613" s="3"/>
      <c r="E613" s="4"/>
      <c r="F613" s="3"/>
      <c r="G613" s="3" t="s">
        <v>114</v>
      </c>
      <c r="H613" s="3"/>
      <c r="I613" s="3"/>
      <c r="J613" s="3"/>
      <c r="K613" s="3" t="s">
        <v>22</v>
      </c>
      <c r="L613" s="5"/>
      <c r="M613" s="3" t="s">
        <v>980</v>
      </c>
      <c r="N613" s="3" t="s">
        <v>518</v>
      </c>
    </row>
    <row r="614" customFormat="false" ht="15" hidden="false" customHeight="true" outlineLevel="0" collapsed="false">
      <c r="A614" s="3" t="s">
        <v>979</v>
      </c>
      <c r="B614" s="3" t="s">
        <v>34</v>
      </c>
      <c r="C614" s="3" t="n">
        <v>2014</v>
      </c>
      <c r="D614" s="3" t="s">
        <v>411</v>
      </c>
      <c r="E614" s="4" t="s">
        <v>991</v>
      </c>
      <c r="F614" s="3" t="s">
        <v>29</v>
      </c>
      <c r="G614" s="3" t="s">
        <v>19</v>
      </c>
      <c r="H614" s="3" t="s">
        <v>34</v>
      </c>
      <c r="I614" s="3"/>
      <c r="J614" s="3"/>
      <c r="K614" s="3" t="s">
        <v>22</v>
      </c>
      <c r="L614" s="5"/>
      <c r="M614" s="3" t="s">
        <v>980</v>
      </c>
      <c r="N614" s="3" t="s">
        <v>518</v>
      </c>
    </row>
    <row r="615" customFormat="false" ht="15" hidden="false" customHeight="true" outlineLevel="0" collapsed="false">
      <c r="A615" s="3" t="s">
        <v>979</v>
      </c>
      <c r="B615" s="3" t="s">
        <v>34</v>
      </c>
      <c r="C615" s="3" t="n">
        <v>2015</v>
      </c>
      <c r="D615" s="3" t="s">
        <v>992</v>
      </c>
      <c r="E615" s="4" t="s">
        <v>993</v>
      </c>
      <c r="F615" s="3" t="s">
        <v>29</v>
      </c>
      <c r="G615" s="3" t="s">
        <v>19</v>
      </c>
      <c r="H615" s="3" t="s">
        <v>34</v>
      </c>
      <c r="I615" s="3"/>
      <c r="J615" s="3"/>
      <c r="K615" s="3" t="s">
        <v>22</v>
      </c>
      <c r="L615" s="5"/>
      <c r="M615" s="3" t="s">
        <v>980</v>
      </c>
      <c r="N615" s="3" t="s">
        <v>518</v>
      </c>
    </row>
    <row r="616" customFormat="false" ht="15" hidden="false" customHeight="true" outlineLevel="0" collapsed="false">
      <c r="A616" s="3" t="s">
        <v>979</v>
      </c>
      <c r="B616" s="3" t="s">
        <v>34</v>
      </c>
      <c r="C616" s="3" t="n">
        <v>2016</v>
      </c>
      <c r="D616" s="3"/>
      <c r="E616" s="4"/>
      <c r="F616" s="3"/>
      <c r="G616" s="3" t="s">
        <v>114</v>
      </c>
      <c r="H616" s="3"/>
      <c r="I616" s="3"/>
      <c r="J616" s="3"/>
      <c r="K616" s="3" t="s">
        <v>22</v>
      </c>
      <c r="L616" s="5"/>
      <c r="M616" s="3" t="s">
        <v>980</v>
      </c>
      <c r="N616" s="3" t="s">
        <v>518</v>
      </c>
    </row>
    <row r="617" customFormat="false" ht="15" hidden="false" customHeight="true" outlineLevel="0" collapsed="false">
      <c r="A617" s="3" t="s">
        <v>979</v>
      </c>
      <c r="B617" s="3" t="s">
        <v>34</v>
      </c>
      <c r="C617" s="3" t="n">
        <v>2017</v>
      </c>
      <c r="D617" s="3"/>
      <c r="E617" s="4"/>
      <c r="F617" s="3"/>
      <c r="G617" s="3" t="s">
        <v>114</v>
      </c>
      <c r="H617" s="3"/>
      <c r="I617" s="3"/>
      <c r="J617" s="3"/>
      <c r="K617" s="3" t="s">
        <v>22</v>
      </c>
      <c r="L617" s="5"/>
      <c r="M617" s="3" t="s">
        <v>980</v>
      </c>
      <c r="N617" s="3" t="s">
        <v>518</v>
      </c>
    </row>
    <row r="618" customFormat="false" ht="15" hidden="false" customHeight="true" outlineLevel="0" collapsed="false">
      <c r="A618" s="3" t="s">
        <v>979</v>
      </c>
      <c r="B618" s="3" t="s">
        <v>34</v>
      </c>
      <c r="C618" s="3" t="n">
        <v>2018</v>
      </c>
      <c r="D618" s="3" t="s">
        <v>994</v>
      </c>
      <c r="E618" s="4" t="s">
        <v>995</v>
      </c>
      <c r="F618" s="3" t="s">
        <v>29</v>
      </c>
      <c r="G618" s="3" t="s">
        <v>19</v>
      </c>
      <c r="H618" s="3" t="s">
        <v>34</v>
      </c>
      <c r="I618" s="3"/>
      <c r="J618" s="3"/>
      <c r="K618" s="3" t="s">
        <v>22</v>
      </c>
      <c r="L618" s="5"/>
      <c r="M618" s="3" t="s">
        <v>980</v>
      </c>
      <c r="N618" s="3" t="s">
        <v>518</v>
      </c>
    </row>
    <row r="619" customFormat="false" ht="15" hidden="false" customHeight="true" outlineLevel="0" collapsed="false">
      <c r="A619" s="3" t="s">
        <v>979</v>
      </c>
      <c r="B619" s="3" t="s">
        <v>34</v>
      </c>
      <c r="C619" s="3" t="n">
        <v>2019</v>
      </c>
      <c r="D619" s="3" t="s">
        <v>996</v>
      </c>
      <c r="E619" s="4" t="s">
        <v>997</v>
      </c>
      <c r="F619" s="3" t="s">
        <v>29</v>
      </c>
      <c r="G619" s="3" t="s">
        <v>19</v>
      </c>
      <c r="H619" s="3" t="s">
        <v>34</v>
      </c>
      <c r="I619" s="3"/>
      <c r="J619" s="3"/>
      <c r="K619" s="3" t="s">
        <v>22</v>
      </c>
      <c r="L619" s="5" t="s">
        <v>998</v>
      </c>
      <c r="M619" s="3" t="s">
        <v>980</v>
      </c>
      <c r="N619" s="3" t="s">
        <v>518</v>
      </c>
    </row>
    <row r="620" customFormat="false" ht="15" hidden="false" customHeight="true" outlineLevel="0" collapsed="false">
      <c r="A620" s="3" t="s">
        <v>979</v>
      </c>
      <c r="B620" s="3" t="s">
        <v>34</v>
      </c>
      <c r="C620" s="3" t="n">
        <v>2020</v>
      </c>
      <c r="D620" s="3"/>
      <c r="E620" s="4"/>
      <c r="F620" s="3"/>
      <c r="G620" s="3" t="s">
        <v>114</v>
      </c>
      <c r="H620" s="3"/>
      <c r="I620" s="3"/>
      <c r="J620" s="3"/>
      <c r="K620" s="3" t="s">
        <v>22</v>
      </c>
      <c r="L620" s="5"/>
      <c r="M620" s="3" t="s">
        <v>980</v>
      </c>
      <c r="N620" s="3" t="s">
        <v>518</v>
      </c>
    </row>
    <row r="621" customFormat="false" ht="15" hidden="false" customHeight="true" outlineLevel="0" collapsed="false">
      <c r="A621" s="3" t="s">
        <v>979</v>
      </c>
      <c r="B621" s="3" t="s">
        <v>34</v>
      </c>
      <c r="C621" s="3" t="n">
        <v>2021</v>
      </c>
      <c r="D621" s="3"/>
      <c r="E621" s="4"/>
      <c r="F621" s="3"/>
      <c r="G621" s="3" t="s">
        <v>114</v>
      </c>
      <c r="H621" s="3"/>
      <c r="I621" s="3"/>
      <c r="J621" s="3"/>
      <c r="K621" s="3" t="s">
        <v>22</v>
      </c>
      <c r="L621" s="5"/>
      <c r="M621" s="3" t="s">
        <v>980</v>
      </c>
      <c r="N621" s="3" t="s">
        <v>518</v>
      </c>
    </row>
    <row r="622" customFormat="false" ht="15" hidden="false" customHeight="true" outlineLevel="0" collapsed="false">
      <c r="A622" s="3" t="s">
        <v>979</v>
      </c>
      <c r="B622" s="3" t="s">
        <v>34</v>
      </c>
      <c r="C622" s="3" t="n">
        <v>2022</v>
      </c>
      <c r="D622" s="3" t="s">
        <v>999</v>
      </c>
      <c r="E622" s="4" t="s">
        <v>1000</v>
      </c>
      <c r="F622" s="3" t="s">
        <v>29</v>
      </c>
      <c r="G622" s="3" t="s">
        <v>19</v>
      </c>
      <c r="H622" s="3" t="s">
        <v>34</v>
      </c>
      <c r="I622" s="3"/>
      <c r="J622" s="3"/>
      <c r="K622" s="3" t="s">
        <v>22</v>
      </c>
      <c r="L622" s="5"/>
      <c r="M622" s="3" t="s">
        <v>980</v>
      </c>
      <c r="N622" s="3" t="s">
        <v>518</v>
      </c>
    </row>
    <row r="623" customFormat="false" ht="15" hidden="false" customHeight="true" outlineLevel="0" collapsed="false">
      <c r="A623" s="3" t="s">
        <v>979</v>
      </c>
      <c r="B623" s="3" t="s">
        <v>34</v>
      </c>
      <c r="C623" s="3" t="n">
        <v>2023</v>
      </c>
      <c r="D623" s="3" t="s">
        <v>630</v>
      </c>
      <c r="E623" s="4" t="s">
        <v>1001</v>
      </c>
      <c r="F623" s="3" t="s">
        <v>29</v>
      </c>
      <c r="G623" s="3" t="s">
        <v>19</v>
      </c>
      <c r="H623" s="3" t="s">
        <v>34</v>
      </c>
      <c r="I623" s="3"/>
      <c r="J623" s="3"/>
      <c r="K623" s="3" t="s">
        <v>22</v>
      </c>
      <c r="L623" s="5"/>
      <c r="M623" s="3" t="s">
        <v>980</v>
      </c>
      <c r="N623" s="3" t="s">
        <v>518</v>
      </c>
    </row>
    <row r="624" customFormat="false" ht="15" hidden="false" customHeight="true" outlineLevel="0" collapsed="false">
      <c r="A624" s="3" t="s">
        <v>979</v>
      </c>
      <c r="B624" s="3" t="s">
        <v>34</v>
      </c>
      <c r="C624" s="3" t="n">
        <v>2024</v>
      </c>
      <c r="D624" s="3"/>
      <c r="E624" s="4"/>
      <c r="F624" s="3"/>
      <c r="G624" s="3" t="s">
        <v>114</v>
      </c>
      <c r="H624" s="3"/>
      <c r="I624" s="3"/>
      <c r="J624" s="3"/>
      <c r="K624" s="3" t="s">
        <v>22</v>
      </c>
      <c r="L624" s="5"/>
      <c r="M624" s="3" t="s">
        <v>980</v>
      </c>
      <c r="N624" s="3" t="s">
        <v>518</v>
      </c>
    </row>
    <row r="625" customFormat="false" ht="15" hidden="false" customHeight="true" outlineLevel="0" collapsed="false">
      <c r="A625" s="3" t="s">
        <v>979</v>
      </c>
      <c r="B625" s="3" t="s">
        <v>34</v>
      </c>
      <c r="C625" s="3" t="n">
        <v>2025</v>
      </c>
      <c r="D625" s="3" t="s">
        <v>512</v>
      </c>
      <c r="E625" s="4" t="s">
        <v>1002</v>
      </c>
      <c r="F625" s="3" t="s">
        <v>29</v>
      </c>
      <c r="G625" s="3" t="s">
        <v>19</v>
      </c>
      <c r="H625" s="3" t="s">
        <v>34</v>
      </c>
      <c r="I625" s="3"/>
      <c r="J625" s="3"/>
      <c r="K625" s="3" t="s">
        <v>22</v>
      </c>
      <c r="L625" s="5"/>
      <c r="M625" s="3" t="s">
        <v>980</v>
      </c>
      <c r="N625" s="3" t="s">
        <v>518</v>
      </c>
    </row>
    <row r="626" customFormat="false" ht="15" hidden="false" customHeight="true" outlineLevel="0" collapsed="false">
      <c r="A626" s="3" t="s">
        <v>1003</v>
      </c>
      <c r="B626" s="3" t="s">
        <v>34</v>
      </c>
      <c r="C626" s="3" t="n">
        <v>2005</v>
      </c>
      <c r="D626" s="3" t="s">
        <v>836</v>
      </c>
      <c r="E626" s="4"/>
      <c r="F626" s="3" t="s">
        <v>29</v>
      </c>
      <c r="G626" s="3" t="s">
        <v>19</v>
      </c>
      <c r="H626" s="3" t="s">
        <v>34</v>
      </c>
      <c r="I626" s="3"/>
      <c r="J626" s="3"/>
      <c r="K626" s="3" t="s">
        <v>22</v>
      </c>
      <c r="L626" s="5"/>
      <c r="M626" s="3" t="s">
        <v>1004</v>
      </c>
      <c r="N626" s="3" t="s">
        <v>518</v>
      </c>
    </row>
    <row r="627" customFormat="false" ht="15" hidden="false" customHeight="true" outlineLevel="0" collapsed="false">
      <c r="A627" s="3" t="s">
        <v>1003</v>
      </c>
      <c r="B627" s="3" t="s">
        <v>34</v>
      </c>
      <c r="C627" s="3" t="n">
        <v>2006</v>
      </c>
      <c r="D627" s="3" t="s">
        <v>164</v>
      </c>
      <c r="E627" s="4"/>
      <c r="F627" s="3" t="s">
        <v>29</v>
      </c>
      <c r="G627" s="3" t="s">
        <v>19</v>
      </c>
      <c r="H627" s="3" t="s">
        <v>15</v>
      </c>
      <c r="I627" s="3"/>
      <c r="J627" s="3"/>
      <c r="K627" s="3" t="s">
        <v>22</v>
      </c>
      <c r="L627" s="5"/>
      <c r="M627" s="3" t="s">
        <v>1004</v>
      </c>
      <c r="N627" s="3" t="s">
        <v>518</v>
      </c>
    </row>
    <row r="628" customFormat="false" ht="15" hidden="false" customHeight="true" outlineLevel="0" collapsed="false">
      <c r="A628" s="3" t="s">
        <v>1003</v>
      </c>
      <c r="B628" s="3" t="s">
        <v>34</v>
      </c>
      <c r="C628" s="3" t="n">
        <v>2007</v>
      </c>
      <c r="D628" s="3" t="s">
        <v>54</v>
      </c>
      <c r="E628" s="4"/>
      <c r="F628" s="3" t="s">
        <v>29</v>
      </c>
      <c r="G628" s="3" t="s">
        <v>19</v>
      </c>
      <c r="H628" s="3" t="s">
        <v>15</v>
      </c>
      <c r="I628" s="3"/>
      <c r="J628" s="3"/>
      <c r="K628" s="3" t="s">
        <v>22</v>
      </c>
      <c r="L628" s="5" t="s">
        <v>56</v>
      </c>
      <c r="M628" s="3" t="s">
        <v>1004</v>
      </c>
      <c r="N628" s="3" t="s">
        <v>518</v>
      </c>
    </row>
    <row r="629" customFormat="false" ht="15" hidden="false" customHeight="true" outlineLevel="0" collapsed="false">
      <c r="A629" s="3" t="s">
        <v>1003</v>
      </c>
      <c r="B629" s="3" t="s">
        <v>34</v>
      </c>
      <c r="C629" s="3" t="n">
        <v>2008</v>
      </c>
      <c r="D629" s="3" t="s">
        <v>589</v>
      </c>
      <c r="E629" s="4"/>
      <c r="F629" s="3" t="s">
        <v>18</v>
      </c>
      <c r="G629" s="3" t="s">
        <v>19</v>
      </c>
      <c r="H629" s="3" t="s">
        <v>15</v>
      </c>
      <c r="I629" s="3" t="s">
        <v>61</v>
      </c>
      <c r="J629" s="3" t="s">
        <v>21</v>
      </c>
      <c r="K629" s="3" t="s">
        <v>22</v>
      </c>
      <c r="L629" s="5"/>
      <c r="M629" s="3" t="s">
        <v>1004</v>
      </c>
      <c r="N629" s="3" t="s">
        <v>518</v>
      </c>
    </row>
    <row r="630" customFormat="false" ht="15" hidden="false" customHeight="true" outlineLevel="0" collapsed="false">
      <c r="A630" s="3" t="s">
        <v>1003</v>
      </c>
      <c r="B630" s="3" t="s">
        <v>34</v>
      </c>
      <c r="C630" s="3" t="n">
        <v>2009</v>
      </c>
      <c r="D630" s="3" t="s">
        <v>1005</v>
      </c>
      <c r="E630" s="4"/>
      <c r="F630" s="3" t="s">
        <v>29</v>
      </c>
      <c r="G630" s="3" t="s">
        <v>19</v>
      </c>
      <c r="H630" s="3" t="s">
        <v>34</v>
      </c>
      <c r="I630" s="3"/>
      <c r="J630" s="3"/>
      <c r="K630" s="3" t="s">
        <v>22</v>
      </c>
      <c r="L630" s="5"/>
      <c r="M630" s="3" t="s">
        <v>1004</v>
      </c>
      <c r="N630" s="3" t="s">
        <v>518</v>
      </c>
    </row>
    <row r="631" customFormat="false" ht="15" hidden="false" customHeight="true" outlineLevel="0" collapsed="false">
      <c r="A631" s="3" t="s">
        <v>1003</v>
      </c>
      <c r="B631" s="3" t="s">
        <v>34</v>
      </c>
      <c r="C631" s="3" t="n">
        <v>2016</v>
      </c>
      <c r="D631" s="3" t="s">
        <v>48</v>
      </c>
      <c r="E631" s="4"/>
      <c r="F631" s="3" t="s">
        <v>29</v>
      </c>
      <c r="G631" s="3" t="s">
        <v>19</v>
      </c>
      <c r="H631" s="3" t="s">
        <v>15</v>
      </c>
      <c r="I631" s="3"/>
      <c r="J631" s="3"/>
      <c r="K631" s="3" t="s">
        <v>22</v>
      </c>
      <c r="L631" s="5"/>
      <c r="M631" s="3" t="s">
        <v>1004</v>
      </c>
      <c r="N631" s="3" t="s">
        <v>518</v>
      </c>
    </row>
    <row r="632" customFormat="false" ht="15" hidden="false" customHeight="true" outlineLevel="0" collapsed="false">
      <c r="A632" s="3" t="s">
        <v>1003</v>
      </c>
      <c r="B632" s="3" t="s">
        <v>34</v>
      </c>
      <c r="C632" s="3" t="n">
        <v>2017</v>
      </c>
      <c r="D632" s="3" t="s">
        <v>647</v>
      </c>
      <c r="E632" s="4"/>
      <c r="F632" s="3" t="s">
        <v>18</v>
      </c>
      <c r="G632" s="3" t="s">
        <v>19</v>
      </c>
      <c r="H632" s="3" t="s">
        <v>15</v>
      </c>
      <c r="I632" s="3" t="s">
        <v>61</v>
      </c>
      <c r="J632" s="3" t="s">
        <v>21</v>
      </c>
      <c r="K632" s="3" t="s">
        <v>22</v>
      </c>
      <c r="L632" s="5"/>
      <c r="M632" s="3" t="s">
        <v>1004</v>
      </c>
      <c r="N632" s="3" t="s">
        <v>518</v>
      </c>
    </row>
    <row r="633" customFormat="false" ht="15" hidden="false" customHeight="true" outlineLevel="0" collapsed="false">
      <c r="A633" s="3" t="s">
        <v>1003</v>
      </c>
      <c r="B633" s="3" t="s">
        <v>34</v>
      </c>
      <c r="C633" s="3" t="n">
        <v>2018</v>
      </c>
      <c r="D633" s="3" t="s">
        <v>597</v>
      </c>
      <c r="E633" s="4"/>
      <c r="F633" s="3" t="s">
        <v>29</v>
      </c>
      <c r="G633" s="3" t="s">
        <v>19</v>
      </c>
      <c r="H633" s="3" t="s">
        <v>15</v>
      </c>
      <c r="I633" s="3"/>
      <c r="J633" s="3"/>
      <c r="K633" s="3" t="s">
        <v>22</v>
      </c>
      <c r="L633" s="5"/>
      <c r="M633" s="3" t="s">
        <v>1004</v>
      </c>
      <c r="N633" s="3" t="s">
        <v>518</v>
      </c>
    </row>
    <row r="634" customFormat="false" ht="23.25" hidden="false" customHeight="true" outlineLevel="0" collapsed="false">
      <c r="A634" s="3" t="s">
        <v>1003</v>
      </c>
      <c r="B634" s="3" t="s">
        <v>34</v>
      </c>
      <c r="C634" s="3" t="n">
        <v>2019</v>
      </c>
      <c r="D634" s="3" t="s">
        <v>326</v>
      </c>
      <c r="E634" s="4"/>
      <c r="F634" s="3" t="s">
        <v>29</v>
      </c>
      <c r="G634" s="3" t="s">
        <v>19</v>
      </c>
      <c r="H634" s="3" t="s">
        <v>15</v>
      </c>
      <c r="I634" s="3"/>
      <c r="J634" s="3"/>
      <c r="K634" s="3" t="s">
        <v>22</v>
      </c>
      <c r="L634" s="5" t="s">
        <v>1006</v>
      </c>
      <c r="M634" s="3" t="s">
        <v>1004</v>
      </c>
      <c r="N634" s="3" t="s">
        <v>518</v>
      </c>
    </row>
    <row r="635" customFormat="false" ht="15" hidden="false" customHeight="true" outlineLevel="0" collapsed="false">
      <c r="A635" s="3" t="s">
        <v>1003</v>
      </c>
      <c r="B635" s="3" t="s">
        <v>34</v>
      </c>
      <c r="C635" s="3" t="n">
        <v>2020</v>
      </c>
      <c r="D635" s="3" t="s">
        <v>1007</v>
      </c>
      <c r="E635" s="4"/>
      <c r="F635" s="3" t="s">
        <v>29</v>
      </c>
      <c r="G635" s="3" t="s">
        <v>19</v>
      </c>
      <c r="H635" s="3" t="s">
        <v>15</v>
      </c>
      <c r="I635" s="3"/>
      <c r="J635" s="3"/>
      <c r="K635" s="3" t="s">
        <v>22</v>
      </c>
      <c r="L635" s="5"/>
      <c r="M635" s="3" t="s">
        <v>1004</v>
      </c>
      <c r="N635" s="3" t="s">
        <v>518</v>
      </c>
    </row>
    <row r="636" customFormat="false" ht="15" hidden="false" customHeight="true" outlineLevel="0" collapsed="false">
      <c r="A636" s="3" t="s">
        <v>1003</v>
      </c>
      <c r="B636" s="3" t="s">
        <v>34</v>
      </c>
      <c r="C636" s="3" t="n">
        <v>2021</v>
      </c>
      <c r="D636" s="3" t="s">
        <v>1008</v>
      </c>
      <c r="E636" s="4"/>
      <c r="F636" s="3" t="s">
        <v>29</v>
      </c>
      <c r="G636" s="3" t="s">
        <v>19</v>
      </c>
      <c r="H636" s="3" t="s">
        <v>34</v>
      </c>
      <c r="I636" s="3"/>
      <c r="J636" s="3"/>
      <c r="K636" s="3" t="s">
        <v>22</v>
      </c>
      <c r="L636" s="5"/>
      <c r="M636" s="3" t="s">
        <v>1004</v>
      </c>
      <c r="N636" s="3" t="s">
        <v>518</v>
      </c>
    </row>
    <row r="637" customFormat="false" ht="15" hidden="false" customHeight="true" outlineLevel="0" collapsed="false">
      <c r="A637" s="3" t="s">
        <v>1003</v>
      </c>
      <c r="B637" s="3" t="s">
        <v>34</v>
      </c>
      <c r="C637" s="3" t="n">
        <v>2022</v>
      </c>
      <c r="D637" s="3" t="s">
        <v>1009</v>
      </c>
      <c r="E637" s="4"/>
      <c r="F637" s="3" t="s">
        <v>29</v>
      </c>
      <c r="G637" s="3" t="s">
        <v>19</v>
      </c>
      <c r="H637" s="3" t="s">
        <v>34</v>
      </c>
      <c r="I637" s="3"/>
      <c r="J637" s="3"/>
      <c r="K637" s="3" t="s">
        <v>22</v>
      </c>
      <c r="L637" s="5"/>
      <c r="M637" s="3" t="s">
        <v>1004</v>
      </c>
      <c r="N637" s="3" t="s">
        <v>518</v>
      </c>
    </row>
    <row r="638" customFormat="false" ht="15" hidden="false" customHeight="true" outlineLevel="0" collapsed="false">
      <c r="A638" s="3" t="s">
        <v>1003</v>
      </c>
      <c r="B638" s="3" t="s">
        <v>34</v>
      </c>
      <c r="C638" s="3" t="n">
        <v>2023</v>
      </c>
      <c r="D638" s="3" t="s">
        <v>820</v>
      </c>
      <c r="E638" s="4"/>
      <c r="F638" s="3" t="s">
        <v>18</v>
      </c>
      <c r="G638" s="3" t="s">
        <v>19</v>
      </c>
      <c r="H638" s="3" t="s">
        <v>37</v>
      </c>
      <c r="I638" s="3" t="s">
        <v>61</v>
      </c>
      <c r="J638" s="3" t="s">
        <v>21</v>
      </c>
      <c r="K638" s="3" t="s">
        <v>22</v>
      </c>
      <c r="L638" s="5"/>
      <c r="M638" s="3" t="s">
        <v>1004</v>
      </c>
      <c r="N638" s="3" t="s">
        <v>518</v>
      </c>
    </row>
    <row r="639" customFormat="false" ht="15" hidden="false" customHeight="true" outlineLevel="0" collapsed="false">
      <c r="A639" s="3" t="s">
        <v>1003</v>
      </c>
      <c r="B639" s="3" t="s">
        <v>34</v>
      </c>
      <c r="C639" s="3" t="n">
        <v>2024</v>
      </c>
      <c r="D639" s="3" t="s">
        <v>974</v>
      </c>
      <c r="E639" s="4"/>
      <c r="F639" s="3" t="s">
        <v>18</v>
      </c>
      <c r="G639" s="3" t="s">
        <v>19</v>
      </c>
      <c r="H639" s="3" t="s">
        <v>15</v>
      </c>
      <c r="I639" s="3" t="s">
        <v>61</v>
      </c>
      <c r="J639" s="3" t="s">
        <v>21</v>
      </c>
      <c r="K639" s="3" t="s">
        <v>22</v>
      </c>
      <c r="L639" s="5"/>
      <c r="M639" s="3" t="s">
        <v>1004</v>
      </c>
      <c r="N639" s="3" t="s">
        <v>518</v>
      </c>
    </row>
    <row r="640" customFormat="false" ht="15" hidden="false" customHeight="true" outlineLevel="0" collapsed="false">
      <c r="A640" s="3" t="s">
        <v>1003</v>
      </c>
      <c r="B640" s="3" t="s">
        <v>34</v>
      </c>
      <c r="C640" s="3" t="n">
        <v>2025</v>
      </c>
      <c r="D640" s="3"/>
      <c r="E640" s="4"/>
      <c r="F640" s="3"/>
      <c r="G640" s="3" t="s">
        <v>114</v>
      </c>
      <c r="H640" s="3"/>
      <c r="I640" s="3"/>
      <c r="J640" s="3"/>
      <c r="K640" s="3" t="s">
        <v>22</v>
      </c>
      <c r="L640" s="5"/>
      <c r="M640" s="3" t="s">
        <v>1004</v>
      </c>
      <c r="N640" s="3" t="s">
        <v>518</v>
      </c>
    </row>
    <row r="641" customFormat="false" ht="15" hidden="false" customHeight="true" outlineLevel="0" collapsed="false">
      <c r="A641" s="3" t="s">
        <v>1010</v>
      </c>
      <c r="B641" s="3" t="s">
        <v>34</v>
      </c>
      <c r="C641" s="3" t="n">
        <v>2013</v>
      </c>
      <c r="D641" s="3" t="s">
        <v>112</v>
      </c>
      <c r="E641" s="4" t="s">
        <v>1011</v>
      </c>
      <c r="F641" s="3" t="s">
        <v>18</v>
      </c>
      <c r="G641" s="3" t="s">
        <v>19</v>
      </c>
      <c r="H641" s="3" t="s">
        <v>15</v>
      </c>
      <c r="I641" s="3" t="s">
        <v>61</v>
      </c>
      <c r="J641" s="3" t="s">
        <v>62</v>
      </c>
      <c r="K641" s="3" t="s">
        <v>22</v>
      </c>
      <c r="L641" s="5"/>
      <c r="M641" s="3" t="s">
        <v>1012</v>
      </c>
      <c r="N641" s="3" t="s">
        <v>518</v>
      </c>
    </row>
    <row r="642" customFormat="false" ht="15" hidden="false" customHeight="true" outlineLevel="0" collapsed="false">
      <c r="A642" s="3" t="s">
        <v>1010</v>
      </c>
      <c r="B642" s="3" t="s">
        <v>34</v>
      </c>
      <c r="C642" s="3" t="n">
        <v>2014</v>
      </c>
      <c r="D642" s="3" t="s">
        <v>1013</v>
      </c>
      <c r="E642" s="4" t="s">
        <v>1014</v>
      </c>
      <c r="F642" s="3" t="s">
        <v>18</v>
      </c>
      <c r="G642" s="3" t="s">
        <v>19</v>
      </c>
      <c r="H642" s="3" t="s">
        <v>15</v>
      </c>
      <c r="I642" s="3" t="s">
        <v>61</v>
      </c>
      <c r="J642" s="3" t="s">
        <v>21</v>
      </c>
      <c r="K642" s="3" t="s">
        <v>22</v>
      </c>
      <c r="L642" s="5"/>
      <c r="M642" s="3" t="s">
        <v>1012</v>
      </c>
      <c r="N642" s="3" t="s">
        <v>518</v>
      </c>
    </row>
    <row r="643" customFormat="false" ht="15" hidden="false" customHeight="true" outlineLevel="0" collapsed="false">
      <c r="A643" s="3" t="s">
        <v>1010</v>
      </c>
      <c r="B643" s="3" t="s">
        <v>34</v>
      </c>
      <c r="C643" s="3" t="n">
        <v>2015</v>
      </c>
      <c r="D643" s="3" t="s">
        <v>894</v>
      </c>
      <c r="E643" s="4" t="s">
        <v>1015</v>
      </c>
      <c r="F643" s="3" t="s">
        <v>29</v>
      </c>
      <c r="G643" s="3" t="s">
        <v>19</v>
      </c>
      <c r="H643" s="3" t="s">
        <v>15</v>
      </c>
      <c r="I643" s="3"/>
      <c r="J643" s="3"/>
      <c r="K643" s="3" t="s">
        <v>22</v>
      </c>
      <c r="L643" s="5"/>
      <c r="M643" s="3" t="s">
        <v>1012</v>
      </c>
      <c r="N643" s="3" t="s">
        <v>518</v>
      </c>
    </row>
    <row r="644" customFormat="false" ht="15" hidden="false" customHeight="true" outlineLevel="0" collapsed="false">
      <c r="A644" s="3" t="s">
        <v>1010</v>
      </c>
      <c r="B644" s="3" t="s">
        <v>34</v>
      </c>
      <c r="C644" s="3" t="n">
        <v>2016</v>
      </c>
      <c r="D644" s="3" t="s">
        <v>634</v>
      </c>
      <c r="E644" s="4" t="s">
        <v>1016</v>
      </c>
      <c r="F644" s="3" t="s">
        <v>29</v>
      </c>
      <c r="G644" s="3" t="s">
        <v>19</v>
      </c>
      <c r="H644" s="3" t="s">
        <v>34</v>
      </c>
      <c r="I644" s="3"/>
      <c r="J644" s="3"/>
      <c r="K644" s="3" t="s">
        <v>22</v>
      </c>
      <c r="L644" s="5"/>
      <c r="M644" s="3" t="s">
        <v>1012</v>
      </c>
      <c r="N644" s="3" t="s">
        <v>518</v>
      </c>
    </row>
    <row r="645" customFormat="false" ht="15" hidden="false" customHeight="true" outlineLevel="0" collapsed="false">
      <c r="A645" s="3" t="s">
        <v>1010</v>
      </c>
      <c r="B645" s="3" t="s">
        <v>34</v>
      </c>
      <c r="C645" s="3" t="n">
        <v>2017</v>
      </c>
      <c r="D645" s="3" t="s">
        <v>963</v>
      </c>
      <c r="E645" s="4" t="s">
        <v>1017</v>
      </c>
      <c r="F645" s="3" t="s">
        <v>18</v>
      </c>
      <c r="G645" s="3" t="s">
        <v>19</v>
      </c>
      <c r="H645" s="3" t="s">
        <v>15</v>
      </c>
      <c r="I645" s="3" t="s">
        <v>61</v>
      </c>
      <c r="J645" s="3" t="s">
        <v>21</v>
      </c>
      <c r="K645" s="3" t="s">
        <v>22</v>
      </c>
      <c r="L645" s="5"/>
      <c r="M645" s="3" t="s">
        <v>1012</v>
      </c>
      <c r="N645" s="3" t="s">
        <v>518</v>
      </c>
    </row>
    <row r="646" customFormat="false" ht="15" hidden="false" customHeight="true" outlineLevel="0" collapsed="false">
      <c r="A646" s="3" t="s">
        <v>1010</v>
      </c>
      <c r="B646" s="3" t="s">
        <v>34</v>
      </c>
      <c r="C646" s="3" t="n">
        <v>2018</v>
      </c>
      <c r="D646" s="3" t="s">
        <v>1018</v>
      </c>
      <c r="E646" s="4" t="s">
        <v>1019</v>
      </c>
      <c r="F646" s="3" t="s">
        <v>18</v>
      </c>
      <c r="G646" s="3" t="s">
        <v>19</v>
      </c>
      <c r="H646" s="3" t="s">
        <v>15</v>
      </c>
      <c r="I646" s="3" t="s">
        <v>61</v>
      </c>
      <c r="J646" s="3" t="s">
        <v>62</v>
      </c>
      <c r="K646" s="3" t="s">
        <v>22</v>
      </c>
      <c r="L646" s="5"/>
      <c r="M646" s="3" t="s">
        <v>1012</v>
      </c>
      <c r="N646" s="3" t="s">
        <v>518</v>
      </c>
    </row>
    <row r="647" customFormat="false" ht="15" hidden="false" customHeight="true" outlineLevel="0" collapsed="false">
      <c r="A647" s="3" t="s">
        <v>1010</v>
      </c>
      <c r="B647" s="3" t="s">
        <v>34</v>
      </c>
      <c r="C647" s="3" t="n">
        <v>2019</v>
      </c>
      <c r="D647" s="3" t="s">
        <v>1020</v>
      </c>
      <c r="E647" s="4" t="s">
        <v>1021</v>
      </c>
      <c r="F647" s="3" t="s">
        <v>18</v>
      </c>
      <c r="G647" s="3" t="s">
        <v>19</v>
      </c>
      <c r="H647" s="3" t="s">
        <v>15</v>
      </c>
      <c r="I647" s="3" t="s">
        <v>61</v>
      </c>
      <c r="J647" s="3" t="s">
        <v>62</v>
      </c>
      <c r="K647" s="3" t="s">
        <v>22</v>
      </c>
      <c r="L647" s="5"/>
      <c r="M647" s="3" t="s">
        <v>1012</v>
      </c>
      <c r="N647" s="3" t="s">
        <v>518</v>
      </c>
    </row>
    <row r="648" customFormat="false" ht="15" hidden="false" customHeight="true" outlineLevel="0" collapsed="false">
      <c r="A648" s="3" t="s">
        <v>1010</v>
      </c>
      <c r="B648" s="3" t="s">
        <v>34</v>
      </c>
      <c r="C648" s="3" t="n">
        <v>2020</v>
      </c>
      <c r="D648" s="3" t="s">
        <v>708</v>
      </c>
      <c r="E648" s="4" t="s">
        <v>781</v>
      </c>
      <c r="F648" s="3" t="s">
        <v>29</v>
      </c>
      <c r="G648" s="3" t="s">
        <v>19</v>
      </c>
      <c r="H648" s="3" t="s">
        <v>37</v>
      </c>
      <c r="I648" s="3"/>
      <c r="J648" s="3"/>
      <c r="K648" s="3" t="s">
        <v>22</v>
      </c>
      <c r="L648" s="5"/>
      <c r="M648" s="3" t="s">
        <v>1012</v>
      </c>
      <c r="N648" s="3" t="s">
        <v>518</v>
      </c>
    </row>
    <row r="649" customFormat="false" ht="15" hidden="false" customHeight="true" outlineLevel="0" collapsed="false">
      <c r="A649" s="3" t="s">
        <v>1010</v>
      </c>
      <c r="B649" s="3" t="s">
        <v>34</v>
      </c>
      <c r="C649" s="3" t="n">
        <v>2021</v>
      </c>
      <c r="D649" s="3" t="s">
        <v>1022</v>
      </c>
      <c r="E649" s="4" t="s">
        <v>1023</v>
      </c>
      <c r="F649" s="3" t="s">
        <v>18</v>
      </c>
      <c r="G649" s="3" t="s">
        <v>19</v>
      </c>
      <c r="H649" s="3" t="s">
        <v>15</v>
      </c>
      <c r="I649" s="3" t="s">
        <v>61</v>
      </c>
      <c r="J649" s="3" t="s">
        <v>21</v>
      </c>
      <c r="K649" s="3" t="s">
        <v>22</v>
      </c>
      <c r="L649" s="5"/>
      <c r="M649" s="3" t="s">
        <v>1012</v>
      </c>
      <c r="N649" s="3" t="s">
        <v>518</v>
      </c>
    </row>
    <row r="650" customFormat="false" ht="15" hidden="false" customHeight="true" outlineLevel="0" collapsed="false">
      <c r="A650" s="3" t="s">
        <v>1010</v>
      </c>
      <c r="B650" s="3" t="s">
        <v>34</v>
      </c>
      <c r="C650" s="3" t="n">
        <v>2022</v>
      </c>
      <c r="D650" s="3" t="s">
        <v>1009</v>
      </c>
      <c r="E650" s="4" t="s">
        <v>1024</v>
      </c>
      <c r="F650" s="3" t="s">
        <v>29</v>
      </c>
      <c r="G650" s="3" t="s">
        <v>19</v>
      </c>
      <c r="H650" s="3" t="s">
        <v>34</v>
      </c>
      <c r="I650" s="3"/>
      <c r="J650" s="3"/>
      <c r="K650" s="3" t="s">
        <v>22</v>
      </c>
      <c r="L650" s="5"/>
      <c r="M650" s="3" t="s">
        <v>1012</v>
      </c>
      <c r="N650" s="3" t="s">
        <v>518</v>
      </c>
    </row>
    <row r="651" customFormat="false" ht="15" hidden="false" customHeight="true" outlineLevel="0" collapsed="false">
      <c r="A651" s="3" t="s">
        <v>1010</v>
      </c>
      <c r="B651" s="3" t="s">
        <v>34</v>
      </c>
      <c r="C651" s="3" t="n">
        <v>2023</v>
      </c>
      <c r="D651" s="3" t="s">
        <v>339</v>
      </c>
      <c r="E651" s="4" t="s">
        <v>1025</v>
      </c>
      <c r="F651" s="3" t="s">
        <v>29</v>
      </c>
      <c r="G651" s="3" t="s">
        <v>19</v>
      </c>
      <c r="H651" s="3" t="s">
        <v>37</v>
      </c>
      <c r="I651" s="3"/>
      <c r="J651" s="3"/>
      <c r="K651" s="3" t="s">
        <v>22</v>
      </c>
      <c r="L651" s="5"/>
      <c r="M651" s="3" t="s">
        <v>1012</v>
      </c>
      <c r="N651" s="3" t="s">
        <v>518</v>
      </c>
    </row>
    <row r="652" customFormat="false" ht="23.25" hidden="false" customHeight="true" outlineLevel="0" collapsed="false">
      <c r="A652" s="3" t="s">
        <v>1010</v>
      </c>
      <c r="B652" s="3" t="s">
        <v>34</v>
      </c>
      <c r="C652" s="3" t="n">
        <v>2024</v>
      </c>
      <c r="D652" s="3" t="s">
        <v>1026</v>
      </c>
      <c r="E652" s="4" t="s">
        <v>1027</v>
      </c>
      <c r="F652" s="3" t="s">
        <v>18</v>
      </c>
      <c r="G652" s="3" t="s">
        <v>19</v>
      </c>
      <c r="H652" s="3" t="s">
        <v>37</v>
      </c>
      <c r="I652" s="3" t="s">
        <v>61</v>
      </c>
      <c r="J652" s="3" t="s">
        <v>21</v>
      </c>
      <c r="K652" s="3" t="s">
        <v>22</v>
      </c>
      <c r="L652" s="5"/>
      <c r="M652" s="3" t="s">
        <v>1012</v>
      </c>
      <c r="N652" s="3" t="s">
        <v>518</v>
      </c>
    </row>
    <row r="653" customFormat="false" ht="15" hidden="false" customHeight="true" outlineLevel="0" collapsed="false">
      <c r="A653" s="3" t="s">
        <v>1010</v>
      </c>
      <c r="B653" s="3" t="s">
        <v>34</v>
      </c>
      <c r="C653" s="3" t="n">
        <v>2025</v>
      </c>
      <c r="D653" s="3" t="s">
        <v>1028</v>
      </c>
      <c r="E653" s="4" t="s">
        <v>1029</v>
      </c>
      <c r="F653" s="3" t="s">
        <v>18</v>
      </c>
      <c r="G653" s="3" t="s">
        <v>19</v>
      </c>
      <c r="H653" s="3" t="s">
        <v>34</v>
      </c>
      <c r="I653" s="3" t="s">
        <v>61</v>
      </c>
      <c r="J653" s="3" t="s">
        <v>21</v>
      </c>
      <c r="K653" s="3" t="s">
        <v>22</v>
      </c>
      <c r="L653" s="5"/>
      <c r="M653" s="3" t="s">
        <v>1012</v>
      </c>
      <c r="N653" s="3" t="s">
        <v>518</v>
      </c>
    </row>
    <row r="654" customFormat="false" ht="15" hidden="false" customHeight="true" outlineLevel="0" collapsed="false">
      <c r="A654" s="3" t="s">
        <v>1030</v>
      </c>
      <c r="B654" s="3" t="s">
        <v>34</v>
      </c>
      <c r="C654" s="3" t="n">
        <v>2016</v>
      </c>
      <c r="D654" s="3" t="s">
        <v>54</v>
      </c>
      <c r="E654" s="4" t="s">
        <v>1031</v>
      </c>
      <c r="F654" s="3" t="s">
        <v>29</v>
      </c>
      <c r="G654" s="3" t="s">
        <v>19</v>
      </c>
      <c r="H654" s="3" t="s">
        <v>15</v>
      </c>
      <c r="I654" s="3"/>
      <c r="J654" s="3"/>
      <c r="K654" s="3" t="s">
        <v>22</v>
      </c>
      <c r="L654" s="5" t="s">
        <v>56</v>
      </c>
      <c r="M654" s="3" t="s">
        <v>1032</v>
      </c>
      <c r="N654" s="3" t="s">
        <v>518</v>
      </c>
    </row>
    <row r="655" customFormat="false" ht="15" hidden="false" customHeight="true" outlineLevel="0" collapsed="false">
      <c r="A655" s="3" t="s">
        <v>1030</v>
      </c>
      <c r="B655" s="3" t="s">
        <v>34</v>
      </c>
      <c r="C655" s="3" t="n">
        <v>2017</v>
      </c>
      <c r="D655" s="3" t="s">
        <v>1033</v>
      </c>
      <c r="E655" s="4" t="s">
        <v>1034</v>
      </c>
      <c r="F655" s="3" t="s">
        <v>29</v>
      </c>
      <c r="G655" s="3" t="s">
        <v>19</v>
      </c>
      <c r="H655" s="3" t="s">
        <v>15</v>
      </c>
      <c r="I655" s="3"/>
      <c r="J655" s="3"/>
      <c r="K655" s="3" t="s">
        <v>22</v>
      </c>
      <c r="L655" s="5"/>
      <c r="M655" s="3" t="s">
        <v>1032</v>
      </c>
      <c r="N655" s="3" t="s">
        <v>518</v>
      </c>
    </row>
    <row r="656" customFormat="false" ht="15" hidden="false" customHeight="true" outlineLevel="0" collapsed="false">
      <c r="A656" s="3" t="s">
        <v>1030</v>
      </c>
      <c r="B656" s="3" t="s">
        <v>34</v>
      </c>
      <c r="C656" s="3" t="n">
        <v>2018</v>
      </c>
      <c r="D656" s="3" t="s">
        <v>967</v>
      </c>
      <c r="E656" s="4" t="s">
        <v>1035</v>
      </c>
      <c r="F656" s="3" t="s">
        <v>29</v>
      </c>
      <c r="G656" s="3" t="s">
        <v>19</v>
      </c>
      <c r="H656" s="3" t="s">
        <v>34</v>
      </c>
      <c r="I656" s="3"/>
      <c r="J656" s="3"/>
      <c r="K656" s="3" t="s">
        <v>22</v>
      </c>
      <c r="L656" s="5"/>
      <c r="M656" s="3" t="s">
        <v>1032</v>
      </c>
      <c r="N656" s="3" t="s">
        <v>518</v>
      </c>
    </row>
    <row r="657" customFormat="false" ht="15" hidden="false" customHeight="true" outlineLevel="0" collapsed="false">
      <c r="A657" s="3" t="s">
        <v>1030</v>
      </c>
      <c r="B657" s="3" t="s">
        <v>34</v>
      </c>
      <c r="C657" s="3" t="n">
        <v>2019</v>
      </c>
      <c r="D657" s="3" t="s">
        <v>594</v>
      </c>
      <c r="E657" s="4" t="s">
        <v>1036</v>
      </c>
      <c r="F657" s="3" t="s">
        <v>18</v>
      </c>
      <c r="G657" s="3" t="s">
        <v>19</v>
      </c>
      <c r="H657" s="3" t="s">
        <v>15</v>
      </c>
      <c r="I657" s="3" t="s">
        <v>61</v>
      </c>
      <c r="J657" s="3" t="s">
        <v>21</v>
      </c>
      <c r="K657" s="3" t="s">
        <v>22</v>
      </c>
      <c r="L657" s="5"/>
      <c r="M657" s="3" t="s">
        <v>1032</v>
      </c>
      <c r="N657" s="3" t="s">
        <v>518</v>
      </c>
    </row>
    <row r="658" customFormat="false" ht="23.25" hidden="false" customHeight="true" outlineLevel="0" collapsed="false">
      <c r="A658" s="3" t="s">
        <v>1030</v>
      </c>
      <c r="B658" s="3" t="s">
        <v>34</v>
      </c>
      <c r="C658" s="3" t="n">
        <v>2020</v>
      </c>
      <c r="D658" s="3" t="s">
        <v>1037</v>
      </c>
      <c r="E658" s="4" t="s">
        <v>1038</v>
      </c>
      <c r="F658" s="3" t="s">
        <v>18</v>
      </c>
      <c r="G658" s="3" t="s">
        <v>19</v>
      </c>
      <c r="H658" s="3" t="s">
        <v>34</v>
      </c>
      <c r="I658" s="3" t="s">
        <v>61</v>
      </c>
      <c r="J658" s="3" t="s">
        <v>21</v>
      </c>
      <c r="K658" s="3" t="s">
        <v>22</v>
      </c>
      <c r="L658" s="5" t="s">
        <v>1039</v>
      </c>
      <c r="M658" s="3" t="s">
        <v>1032</v>
      </c>
      <c r="N658" s="3" t="s">
        <v>518</v>
      </c>
    </row>
    <row r="659" customFormat="false" ht="15" hidden="false" customHeight="true" outlineLevel="0" collapsed="false">
      <c r="A659" s="3" t="s">
        <v>1030</v>
      </c>
      <c r="B659" s="3" t="s">
        <v>34</v>
      </c>
      <c r="C659" s="3" t="n">
        <v>2021</v>
      </c>
      <c r="D659" s="3" t="s">
        <v>1040</v>
      </c>
      <c r="E659" s="4" t="s">
        <v>1041</v>
      </c>
      <c r="F659" s="3" t="s">
        <v>18</v>
      </c>
      <c r="G659" s="3" t="s">
        <v>19</v>
      </c>
      <c r="H659" s="3" t="s">
        <v>34</v>
      </c>
      <c r="I659" s="3" t="s">
        <v>61</v>
      </c>
      <c r="J659" s="3" t="s">
        <v>21</v>
      </c>
      <c r="K659" s="3" t="s">
        <v>22</v>
      </c>
      <c r="L659" s="5"/>
      <c r="M659" s="3" t="s">
        <v>1032</v>
      </c>
      <c r="N659" s="3" t="s">
        <v>518</v>
      </c>
    </row>
    <row r="660" customFormat="false" ht="15" hidden="false" customHeight="true" outlineLevel="0" collapsed="false">
      <c r="A660" s="3" t="s">
        <v>1030</v>
      </c>
      <c r="B660" s="3" t="s">
        <v>34</v>
      </c>
      <c r="C660" s="3" t="n">
        <v>2022</v>
      </c>
      <c r="D660" s="3" t="s">
        <v>1042</v>
      </c>
      <c r="E660" s="4" t="s">
        <v>1043</v>
      </c>
      <c r="F660" s="3" t="s">
        <v>29</v>
      </c>
      <c r="G660" s="3" t="s">
        <v>19</v>
      </c>
      <c r="H660" s="3" t="s">
        <v>15</v>
      </c>
      <c r="I660" s="3"/>
      <c r="J660" s="3"/>
      <c r="K660" s="3" t="s">
        <v>22</v>
      </c>
      <c r="L660" s="5"/>
      <c r="M660" s="3" t="s">
        <v>1032</v>
      </c>
      <c r="N660" s="3" t="s">
        <v>518</v>
      </c>
    </row>
    <row r="661" customFormat="false" ht="15" hidden="false" customHeight="true" outlineLevel="0" collapsed="false">
      <c r="A661" s="3" t="s">
        <v>1030</v>
      </c>
      <c r="B661" s="3" t="s">
        <v>34</v>
      </c>
      <c r="C661" s="3" t="n">
        <v>2023</v>
      </c>
      <c r="D661" s="3" t="s">
        <v>1044</v>
      </c>
      <c r="E661" s="4" t="s">
        <v>1045</v>
      </c>
      <c r="F661" s="3" t="s">
        <v>29</v>
      </c>
      <c r="G661" s="3" t="s">
        <v>19</v>
      </c>
      <c r="H661" s="3" t="s">
        <v>34</v>
      </c>
      <c r="I661" s="3"/>
      <c r="J661" s="3"/>
      <c r="K661" s="3" t="s">
        <v>22</v>
      </c>
      <c r="L661" s="5"/>
      <c r="M661" s="3" t="s">
        <v>1032</v>
      </c>
      <c r="N661" s="3" t="s">
        <v>518</v>
      </c>
    </row>
    <row r="662" customFormat="false" ht="15" hidden="false" customHeight="true" outlineLevel="0" collapsed="false">
      <c r="A662" s="3" t="s">
        <v>1030</v>
      </c>
      <c r="B662" s="3" t="s">
        <v>34</v>
      </c>
      <c r="C662" s="3" t="n">
        <v>2024</v>
      </c>
      <c r="D662" s="3" t="s">
        <v>1046</v>
      </c>
      <c r="E662" s="4" t="s">
        <v>1047</v>
      </c>
      <c r="F662" s="3" t="s">
        <v>29</v>
      </c>
      <c r="G662" s="3" t="s">
        <v>19</v>
      </c>
      <c r="H662" s="3" t="s">
        <v>37</v>
      </c>
      <c r="I662" s="3"/>
      <c r="J662" s="3"/>
      <c r="K662" s="3" t="s">
        <v>22</v>
      </c>
      <c r="L662" s="5"/>
      <c r="M662" s="3" t="s">
        <v>1032</v>
      </c>
      <c r="N662" s="3" t="s">
        <v>518</v>
      </c>
    </row>
    <row r="663" customFormat="false" ht="15" hidden="false" customHeight="true" outlineLevel="0" collapsed="false">
      <c r="A663" s="3" t="s">
        <v>1030</v>
      </c>
      <c r="B663" s="3" t="s">
        <v>34</v>
      </c>
      <c r="C663" s="3" t="n">
        <v>2025</v>
      </c>
      <c r="D663" s="3" t="s">
        <v>1048</v>
      </c>
      <c r="E663" s="4" t="s">
        <v>1049</v>
      </c>
      <c r="F663" s="3" t="s">
        <v>18</v>
      </c>
      <c r="G663" s="3" t="s">
        <v>19</v>
      </c>
      <c r="H663" s="3" t="s">
        <v>15</v>
      </c>
      <c r="I663" s="3" t="s">
        <v>61</v>
      </c>
      <c r="J663" s="3" t="s">
        <v>21</v>
      </c>
      <c r="K663" s="3" t="s">
        <v>22</v>
      </c>
      <c r="L663" s="5"/>
      <c r="M663" s="3" t="s">
        <v>1032</v>
      </c>
      <c r="N663" s="3" t="s">
        <v>518</v>
      </c>
    </row>
    <row r="664" customFormat="false" ht="15" hidden="false" customHeight="true" outlineLevel="0" collapsed="false">
      <c r="A664" s="3" t="s">
        <v>1050</v>
      </c>
      <c r="B664" s="3" t="s">
        <v>15</v>
      </c>
      <c r="C664" s="3" t="n">
        <v>2000</v>
      </c>
      <c r="D664" s="3" t="s">
        <v>1051</v>
      </c>
      <c r="E664" s="4" t="s">
        <v>1052</v>
      </c>
      <c r="F664" s="3" t="s">
        <v>18</v>
      </c>
      <c r="G664" s="3" t="s">
        <v>19</v>
      </c>
      <c r="H664" s="3" t="s">
        <v>15</v>
      </c>
      <c r="I664" s="3" t="s">
        <v>61</v>
      </c>
      <c r="J664" s="3" t="s">
        <v>62</v>
      </c>
      <c r="K664" s="3" t="s">
        <v>1053</v>
      </c>
      <c r="L664" s="5"/>
      <c r="M664" s="3" t="s">
        <v>1054</v>
      </c>
      <c r="N664" s="3" t="s">
        <v>1053</v>
      </c>
    </row>
    <row r="665" customFormat="false" ht="15" hidden="false" customHeight="true" outlineLevel="0" collapsed="false">
      <c r="A665" s="3" t="s">
        <v>1050</v>
      </c>
      <c r="B665" s="3" t="s">
        <v>15</v>
      </c>
      <c r="C665" s="3" t="n">
        <v>2001</v>
      </c>
      <c r="D665" s="3" t="s">
        <v>125</v>
      </c>
      <c r="E665" s="4" t="s">
        <v>1055</v>
      </c>
      <c r="F665" s="3" t="s">
        <v>29</v>
      </c>
      <c r="G665" s="3" t="s">
        <v>19</v>
      </c>
      <c r="H665" s="3" t="s">
        <v>34</v>
      </c>
      <c r="I665" s="3"/>
      <c r="J665" s="3"/>
      <c r="K665" s="3" t="s">
        <v>1053</v>
      </c>
      <c r="L665" s="5"/>
      <c r="M665" s="3" t="s">
        <v>1054</v>
      </c>
      <c r="N665" s="3" t="s">
        <v>1053</v>
      </c>
    </row>
    <row r="666" customFormat="false" ht="15" hidden="false" customHeight="true" outlineLevel="0" collapsed="false">
      <c r="A666" s="3" t="s">
        <v>1050</v>
      </c>
      <c r="B666" s="3" t="s">
        <v>15</v>
      </c>
      <c r="C666" s="3" t="n">
        <v>2002</v>
      </c>
      <c r="D666" s="3" t="s">
        <v>154</v>
      </c>
      <c r="E666" s="4" t="s">
        <v>1056</v>
      </c>
      <c r="F666" s="3" t="s">
        <v>18</v>
      </c>
      <c r="G666" s="3" t="s">
        <v>19</v>
      </c>
      <c r="H666" s="3" t="s">
        <v>15</v>
      </c>
      <c r="I666" s="3" t="s">
        <v>61</v>
      </c>
      <c r="J666" s="3" t="s">
        <v>62</v>
      </c>
      <c r="K666" s="3" t="s">
        <v>1053</v>
      </c>
      <c r="L666" s="5" t="s">
        <v>1057</v>
      </c>
      <c r="M666" s="3" t="s">
        <v>1054</v>
      </c>
      <c r="N666" s="3" t="s">
        <v>1053</v>
      </c>
    </row>
    <row r="667" customFormat="false" ht="15" hidden="false" customHeight="true" outlineLevel="0" collapsed="false">
      <c r="A667" s="3" t="s">
        <v>1050</v>
      </c>
      <c r="B667" s="3" t="s">
        <v>15</v>
      </c>
      <c r="C667" s="3" t="n">
        <v>2002</v>
      </c>
      <c r="D667" s="3" t="s">
        <v>1058</v>
      </c>
      <c r="E667" s="4" t="s">
        <v>1059</v>
      </c>
      <c r="F667" s="3" t="s">
        <v>29</v>
      </c>
      <c r="G667" s="3" t="s">
        <v>19</v>
      </c>
      <c r="H667" s="3" t="s">
        <v>15</v>
      </c>
      <c r="I667" s="3"/>
      <c r="J667" s="3"/>
      <c r="K667" s="3" t="s">
        <v>1053</v>
      </c>
      <c r="L667" s="5" t="s">
        <v>1060</v>
      </c>
      <c r="M667" s="3" t="s">
        <v>1054</v>
      </c>
      <c r="N667" s="3" t="s">
        <v>1053</v>
      </c>
    </row>
    <row r="668" customFormat="false" ht="15" hidden="false" customHeight="true" outlineLevel="0" collapsed="false">
      <c r="A668" s="3" t="s">
        <v>1050</v>
      </c>
      <c r="B668" s="3" t="s">
        <v>15</v>
      </c>
      <c r="C668" s="3" t="n">
        <v>2003</v>
      </c>
      <c r="D668" s="3" t="s">
        <v>205</v>
      </c>
      <c r="E668" s="4" t="s">
        <v>1061</v>
      </c>
      <c r="F668" s="3" t="s">
        <v>18</v>
      </c>
      <c r="G668" s="3" t="s">
        <v>19</v>
      </c>
      <c r="H668" s="3" t="s">
        <v>37</v>
      </c>
      <c r="I668" s="3" t="s">
        <v>61</v>
      </c>
      <c r="J668" s="3" t="s">
        <v>62</v>
      </c>
      <c r="K668" s="3" t="s">
        <v>1053</v>
      </c>
      <c r="L668" s="5"/>
      <c r="M668" s="3" t="s">
        <v>1054</v>
      </c>
      <c r="N668" s="3" t="s">
        <v>1053</v>
      </c>
    </row>
    <row r="669" customFormat="false" ht="15" hidden="false" customHeight="true" outlineLevel="0" collapsed="false">
      <c r="A669" s="3" t="s">
        <v>1050</v>
      </c>
      <c r="B669" s="3" t="s">
        <v>15</v>
      </c>
      <c r="C669" s="3" t="n">
        <v>2004</v>
      </c>
      <c r="D669" s="3" t="s">
        <v>59</v>
      </c>
      <c r="E669" s="4" t="s">
        <v>1062</v>
      </c>
      <c r="F669" s="3" t="s">
        <v>18</v>
      </c>
      <c r="G669" s="3" t="s">
        <v>19</v>
      </c>
      <c r="H669" s="3" t="s">
        <v>15</v>
      </c>
      <c r="I669" s="3" t="s">
        <v>61</v>
      </c>
      <c r="J669" s="3" t="s">
        <v>62</v>
      </c>
      <c r="K669" s="3" t="s">
        <v>1053</v>
      </c>
      <c r="L669" s="5"/>
      <c r="M669" s="3" t="s">
        <v>1054</v>
      </c>
      <c r="N669" s="3" t="s">
        <v>1053</v>
      </c>
    </row>
    <row r="670" customFormat="false" ht="15" hidden="false" customHeight="true" outlineLevel="0" collapsed="false">
      <c r="A670" s="3" t="s">
        <v>1050</v>
      </c>
      <c r="B670" s="3" t="s">
        <v>15</v>
      </c>
      <c r="C670" s="3" t="n">
        <v>2005</v>
      </c>
      <c r="D670" s="3" t="s">
        <v>280</v>
      </c>
      <c r="E670" s="4" t="s">
        <v>1063</v>
      </c>
      <c r="F670" s="3" t="s">
        <v>18</v>
      </c>
      <c r="G670" s="3" t="s">
        <v>19</v>
      </c>
      <c r="H670" s="3" t="s">
        <v>15</v>
      </c>
      <c r="I670" s="3" t="s">
        <v>61</v>
      </c>
      <c r="J670" s="3" t="s">
        <v>21</v>
      </c>
      <c r="K670" s="3" t="s">
        <v>1053</v>
      </c>
      <c r="L670" s="5"/>
      <c r="M670" s="3" t="s">
        <v>1054</v>
      </c>
      <c r="N670" s="3" t="s">
        <v>1053</v>
      </c>
    </row>
    <row r="671" customFormat="false" ht="15" hidden="false" customHeight="true" outlineLevel="0" collapsed="false">
      <c r="A671" s="3" t="s">
        <v>1050</v>
      </c>
      <c r="B671" s="3" t="s">
        <v>15</v>
      </c>
      <c r="C671" s="3" t="n">
        <v>2006</v>
      </c>
      <c r="D671" s="3" t="s">
        <v>77</v>
      </c>
      <c r="E671" s="4" t="s">
        <v>1064</v>
      </c>
      <c r="F671" s="3" t="s">
        <v>18</v>
      </c>
      <c r="G671" s="3" t="s">
        <v>19</v>
      </c>
      <c r="H671" s="3" t="s">
        <v>15</v>
      </c>
      <c r="I671" s="3" t="s">
        <v>61</v>
      </c>
      <c r="J671" s="3" t="s">
        <v>62</v>
      </c>
      <c r="K671" s="3" t="s">
        <v>1053</v>
      </c>
      <c r="L671" s="5"/>
      <c r="M671" s="3" t="s">
        <v>1054</v>
      </c>
      <c r="N671" s="3" t="s">
        <v>1053</v>
      </c>
    </row>
    <row r="672" customFormat="false" ht="15" hidden="false" customHeight="true" outlineLevel="0" collapsed="false">
      <c r="A672" s="3" t="s">
        <v>1050</v>
      </c>
      <c r="B672" s="3" t="s">
        <v>15</v>
      </c>
      <c r="C672" s="3" t="n">
        <v>2007</v>
      </c>
      <c r="D672" s="3" t="s">
        <v>414</v>
      </c>
      <c r="E672" s="4" t="s">
        <v>1065</v>
      </c>
      <c r="F672" s="3" t="s">
        <v>29</v>
      </c>
      <c r="G672" s="3" t="s">
        <v>19</v>
      </c>
      <c r="H672" s="3" t="s">
        <v>15</v>
      </c>
      <c r="I672" s="3"/>
      <c r="J672" s="3"/>
      <c r="K672" s="3" t="s">
        <v>1053</v>
      </c>
      <c r="L672" s="5"/>
      <c r="M672" s="3" t="s">
        <v>1054</v>
      </c>
      <c r="N672" s="3" t="s">
        <v>1053</v>
      </c>
    </row>
    <row r="673" customFormat="false" ht="15" hidden="false" customHeight="true" outlineLevel="0" collapsed="false">
      <c r="A673" s="3" t="s">
        <v>1050</v>
      </c>
      <c r="B673" s="3" t="s">
        <v>15</v>
      </c>
      <c r="C673" s="3" t="n">
        <v>2008</v>
      </c>
      <c r="D673" s="3" t="s">
        <v>1066</v>
      </c>
      <c r="E673" s="4" t="s">
        <v>1067</v>
      </c>
      <c r="F673" s="3" t="s">
        <v>18</v>
      </c>
      <c r="G673" s="3" t="s">
        <v>19</v>
      </c>
      <c r="H673" s="3" t="s">
        <v>15</v>
      </c>
      <c r="I673" s="3" t="s">
        <v>61</v>
      </c>
      <c r="J673" s="3" t="s">
        <v>62</v>
      </c>
      <c r="K673" s="3" t="s">
        <v>1053</v>
      </c>
      <c r="L673" s="5"/>
      <c r="M673" s="3" t="s">
        <v>1054</v>
      </c>
      <c r="N673" s="3" t="s">
        <v>1053</v>
      </c>
    </row>
    <row r="674" customFormat="false" ht="15" hidden="false" customHeight="true" outlineLevel="0" collapsed="false">
      <c r="A674" s="3" t="s">
        <v>1050</v>
      </c>
      <c r="B674" s="3" t="s">
        <v>15</v>
      </c>
      <c r="C674" s="3" t="n">
        <v>2009</v>
      </c>
      <c r="D674" s="3" t="s">
        <v>174</v>
      </c>
      <c r="E674" s="4" t="s">
        <v>1068</v>
      </c>
      <c r="F674" s="3" t="s">
        <v>29</v>
      </c>
      <c r="G674" s="3" t="s">
        <v>19</v>
      </c>
      <c r="H674" s="3" t="s">
        <v>15</v>
      </c>
      <c r="I674" s="3"/>
      <c r="J674" s="3"/>
      <c r="K674" s="3" t="s">
        <v>1053</v>
      </c>
      <c r="L674" s="5"/>
      <c r="M674" s="3" t="s">
        <v>1054</v>
      </c>
      <c r="N674" s="3" t="s">
        <v>1053</v>
      </c>
    </row>
    <row r="675" customFormat="false" ht="15" hidden="false" customHeight="true" outlineLevel="0" collapsed="false">
      <c r="A675" s="3" t="s">
        <v>1050</v>
      </c>
      <c r="B675" s="3" t="s">
        <v>15</v>
      </c>
      <c r="C675" s="3" t="n">
        <v>2010</v>
      </c>
      <c r="D675" s="3" t="s">
        <v>1069</v>
      </c>
      <c r="E675" s="4" t="s">
        <v>1070</v>
      </c>
      <c r="F675" s="3" t="s">
        <v>18</v>
      </c>
      <c r="G675" s="3" t="s">
        <v>19</v>
      </c>
      <c r="H675" s="3" t="s">
        <v>15</v>
      </c>
      <c r="I675" s="3" t="s">
        <v>61</v>
      </c>
      <c r="J675" s="3" t="s">
        <v>62</v>
      </c>
      <c r="K675" s="3" t="s">
        <v>1053</v>
      </c>
      <c r="L675" s="5"/>
      <c r="M675" s="3" t="s">
        <v>1054</v>
      </c>
      <c r="N675" s="3" t="s">
        <v>1053</v>
      </c>
    </row>
    <row r="676" customFormat="false" ht="15" hidden="false" customHeight="true" outlineLevel="0" collapsed="false">
      <c r="A676" s="3" t="s">
        <v>1050</v>
      </c>
      <c r="B676" s="3" t="s">
        <v>15</v>
      </c>
      <c r="C676" s="3" t="n">
        <v>2011</v>
      </c>
      <c r="D676" s="3" t="s">
        <v>1071</v>
      </c>
      <c r="E676" s="4" t="s">
        <v>1072</v>
      </c>
      <c r="F676" s="3" t="s">
        <v>18</v>
      </c>
      <c r="G676" s="3" t="s">
        <v>19</v>
      </c>
      <c r="H676" s="3" t="s">
        <v>15</v>
      </c>
      <c r="I676" s="3" t="s">
        <v>61</v>
      </c>
      <c r="J676" s="3" t="s">
        <v>62</v>
      </c>
      <c r="K676" s="3" t="s">
        <v>1053</v>
      </c>
      <c r="L676" s="5"/>
      <c r="M676" s="3" t="s">
        <v>1054</v>
      </c>
      <c r="N676" s="3" t="s">
        <v>1053</v>
      </c>
    </row>
    <row r="677" customFormat="false" ht="15" hidden="false" customHeight="true" outlineLevel="0" collapsed="false">
      <c r="A677" s="3" t="s">
        <v>1050</v>
      </c>
      <c r="B677" s="3" t="s">
        <v>15</v>
      </c>
      <c r="C677" s="3" t="n">
        <v>2012</v>
      </c>
      <c r="D677" s="3" t="s">
        <v>1073</v>
      </c>
      <c r="E677" s="4" t="s">
        <v>1074</v>
      </c>
      <c r="F677" s="3" t="s">
        <v>18</v>
      </c>
      <c r="G677" s="3" t="s">
        <v>19</v>
      </c>
      <c r="H677" s="3" t="s">
        <v>15</v>
      </c>
      <c r="I677" s="3" t="s">
        <v>61</v>
      </c>
      <c r="J677" s="3" t="s">
        <v>62</v>
      </c>
      <c r="K677" s="3" t="s">
        <v>1053</v>
      </c>
      <c r="L677" s="5"/>
      <c r="M677" s="3" t="s">
        <v>1054</v>
      </c>
      <c r="N677" s="3" t="s">
        <v>1053</v>
      </c>
    </row>
    <row r="678" customFormat="false" ht="15" hidden="false" customHeight="true" outlineLevel="0" collapsed="false">
      <c r="A678" s="3" t="s">
        <v>1050</v>
      </c>
      <c r="B678" s="3" t="s">
        <v>15</v>
      </c>
      <c r="C678" s="3" t="n">
        <v>2013</v>
      </c>
      <c r="D678" s="3" t="s">
        <v>418</v>
      </c>
      <c r="E678" s="4" t="s">
        <v>1075</v>
      </c>
      <c r="F678" s="3" t="s">
        <v>18</v>
      </c>
      <c r="G678" s="3" t="s">
        <v>19</v>
      </c>
      <c r="H678" s="3" t="s">
        <v>15</v>
      </c>
      <c r="I678" s="3" t="s">
        <v>61</v>
      </c>
      <c r="J678" s="3" t="s">
        <v>62</v>
      </c>
      <c r="K678" s="3" t="s">
        <v>1053</v>
      </c>
      <c r="L678" s="5"/>
      <c r="M678" s="3" t="s">
        <v>1054</v>
      </c>
      <c r="N678" s="3" t="s">
        <v>1053</v>
      </c>
    </row>
    <row r="679" customFormat="false" ht="15" hidden="false" customHeight="true" outlineLevel="0" collapsed="false">
      <c r="A679" s="3" t="s">
        <v>1050</v>
      </c>
      <c r="B679" s="3" t="s">
        <v>15</v>
      </c>
      <c r="C679" s="3" t="n">
        <v>2014</v>
      </c>
      <c r="D679" s="3" t="s">
        <v>585</v>
      </c>
      <c r="E679" s="4" t="s">
        <v>1076</v>
      </c>
      <c r="F679" s="3" t="s">
        <v>29</v>
      </c>
      <c r="G679" s="3" t="s">
        <v>19</v>
      </c>
      <c r="H679" s="3" t="s">
        <v>15</v>
      </c>
      <c r="I679" s="3"/>
      <c r="J679" s="3"/>
      <c r="K679" s="3" t="s">
        <v>1053</v>
      </c>
      <c r="L679" s="5"/>
      <c r="M679" s="3" t="s">
        <v>1054</v>
      </c>
      <c r="N679" s="3" t="s">
        <v>1053</v>
      </c>
    </row>
    <row r="680" customFormat="false" ht="15" hidden="false" customHeight="true" outlineLevel="0" collapsed="false">
      <c r="A680" s="3" t="s">
        <v>1050</v>
      </c>
      <c r="B680" s="3" t="s">
        <v>15</v>
      </c>
      <c r="C680" s="3" t="n">
        <v>2015</v>
      </c>
      <c r="D680" s="3" t="s">
        <v>1020</v>
      </c>
      <c r="E680" s="4" t="s">
        <v>1077</v>
      </c>
      <c r="F680" s="3" t="s">
        <v>18</v>
      </c>
      <c r="G680" s="3" t="s">
        <v>19</v>
      </c>
      <c r="H680" s="3" t="s">
        <v>15</v>
      </c>
      <c r="I680" s="3" t="s">
        <v>61</v>
      </c>
      <c r="J680" s="3" t="s">
        <v>62</v>
      </c>
      <c r="K680" s="3" t="s">
        <v>1053</v>
      </c>
      <c r="L680" s="5"/>
      <c r="M680" s="3" t="s">
        <v>1054</v>
      </c>
      <c r="N680" s="3" t="s">
        <v>1053</v>
      </c>
    </row>
    <row r="681" customFormat="false" ht="15" hidden="false" customHeight="true" outlineLevel="0" collapsed="false">
      <c r="A681" s="3" t="s">
        <v>1050</v>
      </c>
      <c r="B681" s="3" t="s">
        <v>15</v>
      </c>
      <c r="C681" s="3" t="n">
        <v>2016</v>
      </c>
      <c r="D681" s="3" t="s">
        <v>1078</v>
      </c>
      <c r="E681" s="4" t="s">
        <v>1079</v>
      </c>
      <c r="F681" s="3" t="s">
        <v>18</v>
      </c>
      <c r="G681" s="3" t="s">
        <v>19</v>
      </c>
      <c r="H681" s="3" t="s">
        <v>34</v>
      </c>
      <c r="I681" s="3" t="s">
        <v>61</v>
      </c>
      <c r="J681" s="3" t="s">
        <v>62</v>
      </c>
      <c r="K681" s="3" t="s">
        <v>1053</v>
      </c>
      <c r="L681" s="5" t="s">
        <v>1080</v>
      </c>
      <c r="M681" s="3" t="s">
        <v>1054</v>
      </c>
      <c r="N681" s="3" t="s">
        <v>1053</v>
      </c>
    </row>
    <row r="682" customFormat="false" ht="15" hidden="false" customHeight="true" outlineLevel="0" collapsed="false">
      <c r="A682" s="3" t="s">
        <v>1050</v>
      </c>
      <c r="B682" s="3" t="s">
        <v>15</v>
      </c>
      <c r="C682" s="3" t="n">
        <v>2017</v>
      </c>
      <c r="D682" s="3" t="s">
        <v>1081</v>
      </c>
      <c r="E682" s="4" t="s">
        <v>1082</v>
      </c>
      <c r="F682" s="3" t="s">
        <v>18</v>
      </c>
      <c r="G682" s="3" t="s">
        <v>19</v>
      </c>
      <c r="H682" s="3" t="s">
        <v>15</v>
      </c>
      <c r="I682" s="3" t="s">
        <v>61</v>
      </c>
      <c r="J682" s="3" t="s">
        <v>62</v>
      </c>
      <c r="K682" s="3" t="s">
        <v>1053</v>
      </c>
      <c r="L682" s="5"/>
      <c r="M682" s="3" t="s">
        <v>1054</v>
      </c>
      <c r="N682" s="3" t="s">
        <v>1053</v>
      </c>
    </row>
    <row r="683" customFormat="false" ht="15" hidden="false" customHeight="true" outlineLevel="0" collapsed="false">
      <c r="A683" s="3" t="s">
        <v>1050</v>
      </c>
      <c r="B683" s="3" t="s">
        <v>15</v>
      </c>
      <c r="C683" s="3" t="n">
        <v>2018</v>
      </c>
      <c r="D683" s="3" t="s">
        <v>1083</v>
      </c>
      <c r="E683" s="4" t="s">
        <v>1084</v>
      </c>
      <c r="F683" s="3" t="s">
        <v>29</v>
      </c>
      <c r="G683" s="3" t="s">
        <v>19</v>
      </c>
      <c r="H683" s="3" t="s">
        <v>15</v>
      </c>
      <c r="I683" s="3"/>
      <c r="J683" s="3"/>
      <c r="K683" s="3" t="s">
        <v>1053</v>
      </c>
      <c r="L683" s="5"/>
      <c r="M683" s="3" t="s">
        <v>1054</v>
      </c>
      <c r="N683" s="3" t="s">
        <v>1053</v>
      </c>
    </row>
    <row r="684" customFormat="false" ht="15" hidden="false" customHeight="true" outlineLevel="0" collapsed="false">
      <c r="A684" s="3" t="s">
        <v>1050</v>
      </c>
      <c r="B684" s="3" t="s">
        <v>15</v>
      </c>
      <c r="C684" s="3" t="n">
        <v>2019</v>
      </c>
      <c r="D684" s="3" t="s">
        <v>1085</v>
      </c>
      <c r="E684" s="4" t="s">
        <v>1086</v>
      </c>
      <c r="F684" s="3" t="s">
        <v>29</v>
      </c>
      <c r="G684" s="3" t="s">
        <v>19</v>
      </c>
      <c r="H684" s="3" t="s">
        <v>15</v>
      </c>
      <c r="I684" s="3"/>
      <c r="J684" s="3"/>
      <c r="K684" s="3" t="s">
        <v>1053</v>
      </c>
      <c r="L684" s="5"/>
      <c r="M684" s="3" t="s">
        <v>1054</v>
      </c>
      <c r="N684" s="3" t="s">
        <v>1053</v>
      </c>
    </row>
    <row r="685" customFormat="false" ht="15" hidden="false" customHeight="true" outlineLevel="0" collapsed="false">
      <c r="A685" s="3" t="s">
        <v>1050</v>
      </c>
      <c r="B685" s="3" t="s">
        <v>15</v>
      </c>
      <c r="C685" s="3" t="n">
        <v>2020</v>
      </c>
      <c r="D685" s="3" t="s">
        <v>1087</v>
      </c>
      <c r="E685" s="4" t="s">
        <v>1088</v>
      </c>
      <c r="F685" s="3" t="s">
        <v>18</v>
      </c>
      <c r="G685" s="3" t="s">
        <v>19</v>
      </c>
      <c r="H685" s="3" t="s">
        <v>15</v>
      </c>
      <c r="I685" s="3" t="s">
        <v>61</v>
      </c>
      <c r="J685" s="3" t="s">
        <v>62</v>
      </c>
      <c r="K685" s="3" t="s">
        <v>1053</v>
      </c>
      <c r="L685" s="5"/>
      <c r="M685" s="3" t="s">
        <v>1054</v>
      </c>
      <c r="N685" s="3" t="s">
        <v>1053</v>
      </c>
    </row>
    <row r="686" customFormat="false" ht="15" hidden="false" customHeight="true" outlineLevel="0" collapsed="false">
      <c r="A686" s="3" t="s">
        <v>1050</v>
      </c>
      <c r="B686" s="3" t="s">
        <v>15</v>
      </c>
      <c r="C686" s="3" t="n">
        <v>2021</v>
      </c>
      <c r="D686" s="3" t="s">
        <v>1089</v>
      </c>
      <c r="E686" s="4" t="s">
        <v>1090</v>
      </c>
      <c r="F686" s="3" t="s">
        <v>18</v>
      </c>
      <c r="G686" s="3" t="s">
        <v>19</v>
      </c>
      <c r="H686" s="3" t="s">
        <v>15</v>
      </c>
      <c r="I686" s="3" t="s">
        <v>61</v>
      </c>
      <c r="J686" s="3" t="s">
        <v>62</v>
      </c>
      <c r="K686" s="3" t="s">
        <v>1053</v>
      </c>
      <c r="L686" s="5"/>
      <c r="M686" s="3" t="s">
        <v>1054</v>
      </c>
      <c r="N686" s="3" t="s">
        <v>1053</v>
      </c>
    </row>
    <row r="687" customFormat="false" ht="15" hidden="false" customHeight="true" outlineLevel="0" collapsed="false">
      <c r="A687" s="3" t="s">
        <v>1050</v>
      </c>
      <c r="B687" s="3" t="s">
        <v>15</v>
      </c>
      <c r="C687" s="3" t="n">
        <v>2022</v>
      </c>
      <c r="D687" s="3" t="s">
        <v>231</v>
      </c>
      <c r="E687" s="4" t="s">
        <v>1091</v>
      </c>
      <c r="F687" s="3" t="s">
        <v>29</v>
      </c>
      <c r="G687" s="3" t="s">
        <v>19</v>
      </c>
      <c r="H687" s="3" t="s">
        <v>15</v>
      </c>
      <c r="I687" s="3"/>
      <c r="J687" s="3"/>
      <c r="K687" s="3" t="s">
        <v>1053</v>
      </c>
      <c r="L687" s="5"/>
      <c r="M687" s="3" t="s">
        <v>1054</v>
      </c>
      <c r="N687" s="3" t="s">
        <v>1053</v>
      </c>
    </row>
    <row r="688" customFormat="false" ht="15" hidden="false" customHeight="true" outlineLevel="0" collapsed="false">
      <c r="A688" s="3" t="s">
        <v>1050</v>
      </c>
      <c r="B688" s="3" t="s">
        <v>15</v>
      </c>
      <c r="C688" s="3" t="n">
        <v>2023</v>
      </c>
      <c r="D688" s="3" t="s">
        <v>1092</v>
      </c>
      <c r="E688" s="4" t="s">
        <v>1093</v>
      </c>
      <c r="F688" s="3" t="s">
        <v>29</v>
      </c>
      <c r="G688" s="3" t="s">
        <v>19</v>
      </c>
      <c r="H688" s="3" t="s">
        <v>15</v>
      </c>
      <c r="I688" s="3"/>
      <c r="J688" s="3"/>
      <c r="K688" s="3" t="s">
        <v>1053</v>
      </c>
      <c r="L688" s="5"/>
      <c r="M688" s="3" t="s">
        <v>1054</v>
      </c>
      <c r="N688" s="3" t="s">
        <v>1053</v>
      </c>
    </row>
    <row r="689" customFormat="false" ht="23.25" hidden="false" customHeight="true" outlineLevel="0" collapsed="false">
      <c r="A689" s="3" t="s">
        <v>1050</v>
      </c>
      <c r="B689" s="3" t="s">
        <v>15</v>
      </c>
      <c r="C689" s="3" t="n">
        <v>2024</v>
      </c>
      <c r="D689" s="3" t="s">
        <v>1094</v>
      </c>
      <c r="E689" s="4" t="s">
        <v>1095</v>
      </c>
      <c r="F689" s="3" t="s">
        <v>18</v>
      </c>
      <c r="G689" s="3" t="s">
        <v>19</v>
      </c>
      <c r="H689" s="3" t="s">
        <v>15</v>
      </c>
      <c r="I689" s="3" t="s">
        <v>61</v>
      </c>
      <c r="J689" s="3" t="s">
        <v>21</v>
      </c>
      <c r="K689" s="3" t="s">
        <v>1053</v>
      </c>
      <c r="L689" s="5" t="s">
        <v>1096</v>
      </c>
      <c r="M689" s="3" t="s">
        <v>1054</v>
      </c>
      <c r="N689" s="3" t="s">
        <v>1053</v>
      </c>
    </row>
    <row r="690" customFormat="false" ht="15" hidden="false" customHeight="true" outlineLevel="0" collapsed="false">
      <c r="A690" s="3" t="s">
        <v>1050</v>
      </c>
      <c r="B690" s="3" t="s">
        <v>15</v>
      </c>
      <c r="C690" s="3" t="n">
        <v>2025</v>
      </c>
      <c r="D690" s="3" t="s">
        <v>1097</v>
      </c>
      <c r="E690" s="4" t="s">
        <v>1098</v>
      </c>
      <c r="F690" s="3" t="s">
        <v>29</v>
      </c>
      <c r="G690" s="3" t="s">
        <v>19</v>
      </c>
      <c r="H690" s="3" t="s">
        <v>15</v>
      </c>
      <c r="I690" s="3"/>
      <c r="J690" s="3"/>
      <c r="K690" s="3" t="s">
        <v>1053</v>
      </c>
      <c r="L690" s="5"/>
      <c r="M690" s="3" t="s">
        <v>1054</v>
      </c>
      <c r="N690" s="3" t="s">
        <v>1053</v>
      </c>
    </row>
    <row r="691" customFormat="false" ht="23.25" hidden="false" customHeight="true" outlineLevel="0" collapsed="false">
      <c r="A691" s="3" t="s">
        <v>1099</v>
      </c>
      <c r="B691" s="3" t="s">
        <v>15</v>
      </c>
      <c r="C691" s="3" t="n">
        <v>2000</v>
      </c>
      <c r="D691" s="3"/>
      <c r="E691" s="4"/>
      <c r="F691" s="3"/>
      <c r="G691" s="3" t="s">
        <v>899</v>
      </c>
      <c r="H691" s="3"/>
      <c r="I691" s="3"/>
      <c r="J691" s="3"/>
      <c r="K691" s="3" t="s">
        <v>1053</v>
      </c>
      <c r="L691" s="5" t="s">
        <v>1100</v>
      </c>
      <c r="M691" s="3" t="s">
        <v>1101</v>
      </c>
      <c r="N691" s="3" t="s">
        <v>1053</v>
      </c>
    </row>
    <row r="692" customFormat="false" ht="15" hidden="false" customHeight="true" outlineLevel="0" collapsed="false">
      <c r="A692" s="3" t="s">
        <v>1099</v>
      </c>
      <c r="B692" s="3" t="s">
        <v>15</v>
      </c>
      <c r="C692" s="3" t="n">
        <v>2001</v>
      </c>
      <c r="D692" s="3"/>
      <c r="E692" s="4"/>
      <c r="F692" s="3"/>
      <c r="G692" s="3" t="s">
        <v>899</v>
      </c>
      <c r="H692" s="3"/>
      <c r="I692" s="3"/>
      <c r="J692" s="3"/>
      <c r="K692" s="3" t="s">
        <v>1053</v>
      </c>
      <c r="L692" s="5" t="s">
        <v>1102</v>
      </c>
      <c r="M692" s="3" t="s">
        <v>1101</v>
      </c>
      <c r="N692" s="3" t="s">
        <v>1053</v>
      </c>
    </row>
    <row r="693" customFormat="false" ht="15" hidden="false" customHeight="true" outlineLevel="0" collapsed="false">
      <c r="A693" s="3" t="s">
        <v>1099</v>
      </c>
      <c r="B693" s="3" t="s">
        <v>15</v>
      </c>
      <c r="C693" s="3" t="n">
        <v>2002</v>
      </c>
      <c r="D693" s="3"/>
      <c r="E693" s="4"/>
      <c r="F693" s="3"/>
      <c r="G693" s="3" t="s">
        <v>114</v>
      </c>
      <c r="H693" s="3"/>
      <c r="I693" s="3"/>
      <c r="J693" s="3"/>
      <c r="K693" s="3" t="s">
        <v>1053</v>
      </c>
      <c r="L693" s="5"/>
      <c r="M693" s="3" t="s">
        <v>1101</v>
      </c>
      <c r="N693" s="3" t="s">
        <v>1053</v>
      </c>
    </row>
    <row r="694" customFormat="false" ht="15" hidden="false" customHeight="true" outlineLevel="0" collapsed="false">
      <c r="A694" s="3" t="s">
        <v>1099</v>
      </c>
      <c r="B694" s="3" t="s">
        <v>15</v>
      </c>
      <c r="C694" s="3" t="n">
        <v>2003</v>
      </c>
      <c r="D694" s="3"/>
      <c r="E694" s="4"/>
      <c r="F694" s="3"/>
      <c r="G694" s="3" t="s">
        <v>899</v>
      </c>
      <c r="H694" s="3"/>
      <c r="I694" s="3"/>
      <c r="J694" s="3"/>
      <c r="K694" s="3" t="s">
        <v>1053</v>
      </c>
      <c r="L694" s="5" t="s">
        <v>1102</v>
      </c>
      <c r="M694" s="3" t="s">
        <v>1101</v>
      </c>
      <c r="N694" s="3" t="s">
        <v>1053</v>
      </c>
    </row>
    <row r="695" customFormat="false" ht="15" hidden="false" customHeight="true" outlineLevel="0" collapsed="false">
      <c r="A695" s="3" t="s">
        <v>1099</v>
      </c>
      <c r="B695" s="3" t="s">
        <v>15</v>
      </c>
      <c r="C695" s="3" t="n">
        <v>2004</v>
      </c>
      <c r="D695" s="3"/>
      <c r="E695" s="4"/>
      <c r="F695" s="3"/>
      <c r="G695" s="3" t="s">
        <v>899</v>
      </c>
      <c r="H695" s="3"/>
      <c r="I695" s="3"/>
      <c r="J695" s="3"/>
      <c r="K695" s="3" t="s">
        <v>1053</v>
      </c>
      <c r="L695" s="5" t="s">
        <v>1102</v>
      </c>
      <c r="M695" s="3" t="s">
        <v>1101</v>
      </c>
      <c r="N695" s="3" t="s">
        <v>1053</v>
      </c>
    </row>
    <row r="696" customFormat="false" ht="15" hidden="false" customHeight="true" outlineLevel="0" collapsed="false">
      <c r="A696" s="3" t="s">
        <v>1099</v>
      </c>
      <c r="B696" s="3" t="s">
        <v>15</v>
      </c>
      <c r="C696" s="3" t="n">
        <v>2005</v>
      </c>
      <c r="D696" s="3"/>
      <c r="E696" s="4"/>
      <c r="F696" s="3"/>
      <c r="G696" s="3" t="s">
        <v>899</v>
      </c>
      <c r="H696" s="3"/>
      <c r="I696" s="3"/>
      <c r="J696" s="3"/>
      <c r="K696" s="3" t="s">
        <v>1053</v>
      </c>
      <c r="L696" s="5" t="s">
        <v>1102</v>
      </c>
      <c r="M696" s="3" t="s">
        <v>1101</v>
      </c>
      <c r="N696" s="3" t="s">
        <v>1053</v>
      </c>
    </row>
    <row r="697" customFormat="false" ht="15" hidden="false" customHeight="true" outlineLevel="0" collapsed="false">
      <c r="A697" s="3" t="s">
        <v>1099</v>
      </c>
      <c r="B697" s="3" t="s">
        <v>15</v>
      </c>
      <c r="C697" s="3" t="n">
        <v>2006</v>
      </c>
      <c r="D697" s="3"/>
      <c r="E697" s="4"/>
      <c r="F697" s="3"/>
      <c r="G697" s="3" t="s">
        <v>899</v>
      </c>
      <c r="H697" s="3"/>
      <c r="I697" s="3"/>
      <c r="J697" s="3"/>
      <c r="K697" s="3" t="s">
        <v>1053</v>
      </c>
      <c r="L697" s="5" t="s">
        <v>1102</v>
      </c>
      <c r="M697" s="3" t="s">
        <v>1101</v>
      </c>
      <c r="N697" s="3" t="s">
        <v>1053</v>
      </c>
    </row>
    <row r="698" customFormat="false" ht="15" hidden="false" customHeight="true" outlineLevel="0" collapsed="false">
      <c r="A698" s="3" t="s">
        <v>1099</v>
      </c>
      <c r="B698" s="3" t="s">
        <v>15</v>
      </c>
      <c r="C698" s="3" t="n">
        <v>2007</v>
      </c>
      <c r="D698" s="3"/>
      <c r="E698" s="4"/>
      <c r="F698" s="3"/>
      <c r="G698" s="3" t="s">
        <v>899</v>
      </c>
      <c r="H698" s="3"/>
      <c r="I698" s="3"/>
      <c r="J698" s="3"/>
      <c r="K698" s="3" t="s">
        <v>1053</v>
      </c>
      <c r="L698" s="5" t="s">
        <v>1102</v>
      </c>
      <c r="M698" s="3" t="s">
        <v>1101</v>
      </c>
      <c r="N698" s="3" t="s">
        <v>1053</v>
      </c>
    </row>
    <row r="699" customFormat="false" ht="15" hidden="false" customHeight="true" outlineLevel="0" collapsed="false">
      <c r="A699" s="3" t="s">
        <v>1099</v>
      </c>
      <c r="B699" s="3" t="s">
        <v>15</v>
      </c>
      <c r="C699" s="3" t="n">
        <v>2008</v>
      </c>
      <c r="D699" s="3" t="s">
        <v>1103</v>
      </c>
      <c r="E699" s="4" t="s">
        <v>1104</v>
      </c>
      <c r="F699" s="3" t="s">
        <v>29</v>
      </c>
      <c r="G699" s="3" t="s">
        <v>19</v>
      </c>
      <c r="H699" s="3" t="s">
        <v>15</v>
      </c>
      <c r="I699" s="3"/>
      <c r="J699" s="3"/>
      <c r="K699" s="3" t="s">
        <v>1053</v>
      </c>
      <c r="L699" s="5"/>
      <c r="M699" s="3" t="s">
        <v>1101</v>
      </c>
      <c r="N699" s="3" t="s">
        <v>1053</v>
      </c>
    </row>
    <row r="700" customFormat="false" ht="15" hidden="false" customHeight="true" outlineLevel="0" collapsed="false">
      <c r="A700" s="3" t="s">
        <v>1099</v>
      </c>
      <c r="B700" s="3" t="s">
        <v>15</v>
      </c>
      <c r="C700" s="3" t="n">
        <v>2009</v>
      </c>
      <c r="D700" s="3" t="s">
        <v>127</v>
      </c>
      <c r="E700" s="4" t="s">
        <v>1105</v>
      </c>
      <c r="F700" s="3" t="s">
        <v>29</v>
      </c>
      <c r="G700" s="3" t="s">
        <v>19</v>
      </c>
      <c r="H700" s="3" t="s">
        <v>15</v>
      </c>
      <c r="I700" s="3"/>
      <c r="J700" s="3"/>
      <c r="K700" s="3" t="s">
        <v>1053</v>
      </c>
      <c r="L700" s="5"/>
      <c r="M700" s="3" t="s">
        <v>1101</v>
      </c>
      <c r="N700" s="3" t="s">
        <v>1053</v>
      </c>
    </row>
    <row r="701" customFormat="false" ht="15" hidden="false" customHeight="true" outlineLevel="0" collapsed="false">
      <c r="A701" s="3" t="s">
        <v>1099</v>
      </c>
      <c r="B701" s="3" t="s">
        <v>15</v>
      </c>
      <c r="C701" s="3" t="n">
        <v>2010</v>
      </c>
      <c r="D701" s="3" t="s">
        <v>1106</v>
      </c>
      <c r="E701" s="4" t="s">
        <v>1107</v>
      </c>
      <c r="F701" s="3" t="s">
        <v>29</v>
      </c>
      <c r="G701" s="3" t="s">
        <v>19</v>
      </c>
      <c r="H701" s="3" t="s">
        <v>34</v>
      </c>
      <c r="I701" s="3"/>
      <c r="J701" s="3"/>
      <c r="K701" s="3" t="s">
        <v>1053</v>
      </c>
      <c r="L701" s="5" t="s">
        <v>1108</v>
      </c>
      <c r="M701" s="3" t="s">
        <v>1101</v>
      </c>
      <c r="N701" s="3" t="s">
        <v>1053</v>
      </c>
    </row>
    <row r="702" customFormat="false" ht="15" hidden="false" customHeight="true" outlineLevel="0" collapsed="false">
      <c r="A702" s="3" t="s">
        <v>1099</v>
      </c>
      <c r="B702" s="3" t="s">
        <v>15</v>
      </c>
      <c r="C702" s="3" t="n">
        <v>2011</v>
      </c>
      <c r="D702" s="3" t="s">
        <v>1109</v>
      </c>
      <c r="E702" s="4" t="s">
        <v>1110</v>
      </c>
      <c r="F702" s="3" t="s">
        <v>29</v>
      </c>
      <c r="G702" s="3" t="s">
        <v>19</v>
      </c>
      <c r="H702" s="3" t="s">
        <v>15</v>
      </c>
      <c r="I702" s="3"/>
      <c r="J702" s="3"/>
      <c r="K702" s="3" t="s">
        <v>1053</v>
      </c>
      <c r="L702" s="5"/>
      <c r="M702" s="3" t="s">
        <v>1101</v>
      </c>
      <c r="N702" s="3" t="s">
        <v>1053</v>
      </c>
    </row>
    <row r="703" customFormat="false" ht="15" hidden="false" customHeight="true" outlineLevel="0" collapsed="false">
      <c r="A703" s="3" t="s">
        <v>1099</v>
      </c>
      <c r="B703" s="3" t="s">
        <v>15</v>
      </c>
      <c r="C703" s="3" t="n">
        <v>2012</v>
      </c>
      <c r="D703" s="3" t="s">
        <v>1018</v>
      </c>
      <c r="E703" s="4" t="s">
        <v>1111</v>
      </c>
      <c r="F703" s="3" t="s">
        <v>18</v>
      </c>
      <c r="G703" s="3" t="s">
        <v>19</v>
      </c>
      <c r="H703" s="3" t="s">
        <v>15</v>
      </c>
      <c r="I703" s="3" t="s">
        <v>61</v>
      </c>
      <c r="J703" s="3" t="s">
        <v>62</v>
      </c>
      <c r="K703" s="3" t="s">
        <v>1053</v>
      </c>
      <c r="L703" s="5"/>
      <c r="M703" s="3" t="s">
        <v>1101</v>
      </c>
      <c r="N703" s="3" t="s">
        <v>1053</v>
      </c>
    </row>
    <row r="704" customFormat="false" ht="15" hidden="false" customHeight="true" outlineLevel="0" collapsed="false">
      <c r="A704" s="3" t="s">
        <v>1099</v>
      </c>
      <c r="B704" s="3" t="s">
        <v>15</v>
      </c>
      <c r="C704" s="3" t="n">
        <v>2013</v>
      </c>
      <c r="D704" s="3" t="s">
        <v>1112</v>
      </c>
      <c r="E704" s="4" t="s">
        <v>1113</v>
      </c>
      <c r="F704" s="3" t="s">
        <v>29</v>
      </c>
      <c r="G704" s="3" t="s">
        <v>19</v>
      </c>
      <c r="H704" s="3" t="s">
        <v>15</v>
      </c>
      <c r="I704" s="3"/>
      <c r="J704" s="3"/>
      <c r="K704" s="3" t="s">
        <v>1053</v>
      </c>
      <c r="L704" s="5"/>
      <c r="M704" s="3" t="s">
        <v>1101</v>
      </c>
      <c r="N704" s="3" t="s">
        <v>1053</v>
      </c>
    </row>
    <row r="705" customFormat="false" ht="15" hidden="false" customHeight="true" outlineLevel="0" collapsed="false">
      <c r="A705" s="3" t="s">
        <v>1099</v>
      </c>
      <c r="B705" s="3" t="s">
        <v>15</v>
      </c>
      <c r="C705" s="3" t="n">
        <v>2014</v>
      </c>
      <c r="D705" s="3" t="s">
        <v>1114</v>
      </c>
      <c r="E705" s="4" t="s">
        <v>1115</v>
      </c>
      <c r="F705" s="3" t="s">
        <v>18</v>
      </c>
      <c r="G705" s="3" t="s">
        <v>19</v>
      </c>
      <c r="H705" s="3" t="s">
        <v>15</v>
      </c>
      <c r="I705" s="3" t="s">
        <v>61</v>
      </c>
      <c r="J705" s="3" t="s">
        <v>21</v>
      </c>
      <c r="K705" s="3" t="s">
        <v>1053</v>
      </c>
      <c r="L705" s="5" t="s">
        <v>1116</v>
      </c>
      <c r="M705" s="3" t="s">
        <v>1101</v>
      </c>
      <c r="N705" s="3" t="s">
        <v>1053</v>
      </c>
    </row>
    <row r="706" customFormat="false" ht="15" hidden="false" customHeight="true" outlineLevel="0" collapsed="false">
      <c r="A706" s="3" t="s">
        <v>1099</v>
      </c>
      <c r="B706" s="3" t="s">
        <v>15</v>
      </c>
      <c r="C706" s="3" t="n">
        <v>2015</v>
      </c>
      <c r="D706" s="3" t="s">
        <v>1117</v>
      </c>
      <c r="E706" s="4" t="s">
        <v>1118</v>
      </c>
      <c r="F706" s="3" t="s">
        <v>18</v>
      </c>
      <c r="G706" s="3" t="s">
        <v>19</v>
      </c>
      <c r="H706" s="3" t="s">
        <v>15</v>
      </c>
      <c r="I706" s="3" t="s">
        <v>61</v>
      </c>
      <c r="J706" s="3" t="s">
        <v>21</v>
      </c>
      <c r="K706" s="3" t="s">
        <v>1053</v>
      </c>
      <c r="L706" s="5"/>
      <c r="M706" s="3" t="s">
        <v>1101</v>
      </c>
      <c r="N706" s="3" t="s">
        <v>1053</v>
      </c>
    </row>
    <row r="707" customFormat="false" ht="23.25" hidden="false" customHeight="true" outlineLevel="0" collapsed="false">
      <c r="A707" s="3" t="s">
        <v>1099</v>
      </c>
      <c r="B707" s="3" t="s">
        <v>15</v>
      </c>
      <c r="C707" s="3" t="n">
        <v>2016</v>
      </c>
      <c r="D707" s="3"/>
      <c r="E707" s="4"/>
      <c r="F707" s="3"/>
      <c r="G707" s="3" t="s">
        <v>114</v>
      </c>
      <c r="H707" s="3"/>
      <c r="I707" s="3"/>
      <c r="J707" s="3"/>
      <c r="K707" s="3" t="s">
        <v>1053</v>
      </c>
      <c r="L707" s="5" t="s">
        <v>1119</v>
      </c>
      <c r="M707" s="3" t="s">
        <v>1101</v>
      </c>
      <c r="N707" s="3" t="s">
        <v>1053</v>
      </c>
    </row>
    <row r="708" customFormat="false" ht="15" hidden="false" customHeight="true" outlineLevel="0" collapsed="false">
      <c r="A708" s="3" t="s">
        <v>1099</v>
      </c>
      <c r="B708" s="3" t="s">
        <v>15</v>
      </c>
      <c r="C708" s="3" t="n">
        <v>2017</v>
      </c>
      <c r="D708" s="3" t="s">
        <v>478</v>
      </c>
      <c r="E708" s="4" t="s">
        <v>1120</v>
      </c>
      <c r="F708" s="3" t="s">
        <v>18</v>
      </c>
      <c r="G708" s="3" t="s">
        <v>19</v>
      </c>
      <c r="H708" s="3" t="s">
        <v>15</v>
      </c>
      <c r="I708" s="3" t="s">
        <v>61</v>
      </c>
      <c r="J708" s="3" t="s">
        <v>62</v>
      </c>
      <c r="K708" s="3" t="s">
        <v>1053</v>
      </c>
      <c r="L708" s="5"/>
      <c r="M708" s="3" t="s">
        <v>1101</v>
      </c>
      <c r="N708" s="3" t="s">
        <v>1053</v>
      </c>
    </row>
    <row r="709" customFormat="false" ht="15" hidden="false" customHeight="true" outlineLevel="0" collapsed="false">
      <c r="A709" s="3" t="s">
        <v>1099</v>
      </c>
      <c r="B709" s="3" t="s">
        <v>15</v>
      </c>
      <c r="C709" s="3" t="n">
        <v>2018</v>
      </c>
      <c r="D709" s="3" t="s">
        <v>1121</v>
      </c>
      <c r="E709" s="4" t="s">
        <v>1122</v>
      </c>
      <c r="F709" s="3" t="s">
        <v>29</v>
      </c>
      <c r="G709" s="3" t="s">
        <v>19</v>
      </c>
      <c r="H709" s="3" t="s">
        <v>34</v>
      </c>
      <c r="I709" s="3"/>
      <c r="J709" s="3"/>
      <c r="K709" s="3" t="s">
        <v>1053</v>
      </c>
      <c r="L709" s="5"/>
      <c r="M709" s="3" t="s">
        <v>1101</v>
      </c>
      <c r="N709" s="3" t="s">
        <v>1053</v>
      </c>
    </row>
    <row r="710" customFormat="false" ht="15" hidden="false" customHeight="true" outlineLevel="0" collapsed="false">
      <c r="A710" s="3" t="s">
        <v>1099</v>
      </c>
      <c r="B710" s="3" t="s">
        <v>15</v>
      </c>
      <c r="C710" s="3" t="n">
        <v>2019</v>
      </c>
      <c r="D710" s="3" t="s">
        <v>1123</v>
      </c>
      <c r="E710" s="4" t="s">
        <v>1124</v>
      </c>
      <c r="F710" s="3" t="s">
        <v>18</v>
      </c>
      <c r="G710" s="3" t="s">
        <v>19</v>
      </c>
      <c r="H710" s="3" t="s">
        <v>15</v>
      </c>
      <c r="I710" s="3" t="s">
        <v>61</v>
      </c>
      <c r="J710" s="3" t="s">
        <v>62</v>
      </c>
      <c r="K710" s="3" t="s">
        <v>1053</v>
      </c>
      <c r="L710" s="5"/>
      <c r="M710" s="3" t="s">
        <v>1101</v>
      </c>
      <c r="N710" s="3" t="s">
        <v>1053</v>
      </c>
    </row>
    <row r="711" customFormat="false" ht="15" hidden="false" customHeight="true" outlineLevel="0" collapsed="false">
      <c r="A711" s="3" t="s">
        <v>1099</v>
      </c>
      <c r="B711" s="3" t="s">
        <v>15</v>
      </c>
      <c r="C711" s="3" t="n">
        <v>2020</v>
      </c>
      <c r="D711" s="3" t="s">
        <v>996</v>
      </c>
      <c r="E711" s="4" t="s">
        <v>1125</v>
      </c>
      <c r="F711" s="3" t="s">
        <v>29</v>
      </c>
      <c r="G711" s="3" t="s">
        <v>19</v>
      </c>
      <c r="H711" s="3" t="s">
        <v>34</v>
      </c>
      <c r="I711" s="3"/>
      <c r="J711" s="3"/>
      <c r="K711" s="3" t="s">
        <v>1053</v>
      </c>
      <c r="L711" s="5" t="s">
        <v>998</v>
      </c>
      <c r="M711" s="3" t="s">
        <v>1101</v>
      </c>
      <c r="N711" s="3" t="s">
        <v>1053</v>
      </c>
    </row>
    <row r="712" customFormat="false" ht="15" hidden="false" customHeight="true" outlineLevel="0" collapsed="false">
      <c r="A712" s="3" t="s">
        <v>1099</v>
      </c>
      <c r="B712" s="3" t="s">
        <v>15</v>
      </c>
      <c r="C712" s="3" t="n">
        <v>2021</v>
      </c>
      <c r="D712" s="3" t="s">
        <v>1126</v>
      </c>
      <c r="E712" s="4" t="s">
        <v>1127</v>
      </c>
      <c r="F712" s="3" t="s">
        <v>18</v>
      </c>
      <c r="G712" s="3" t="s">
        <v>19</v>
      </c>
      <c r="H712" s="3" t="s">
        <v>15</v>
      </c>
      <c r="I712" s="3" t="s">
        <v>61</v>
      </c>
      <c r="J712" s="3" t="s">
        <v>62</v>
      </c>
      <c r="K712" s="3" t="s">
        <v>1053</v>
      </c>
      <c r="L712" s="5"/>
      <c r="M712" s="3" t="s">
        <v>1101</v>
      </c>
      <c r="N712" s="3" t="s">
        <v>1053</v>
      </c>
    </row>
    <row r="713" customFormat="false" ht="15" hidden="false" customHeight="true" outlineLevel="0" collapsed="false">
      <c r="A713" s="3" t="s">
        <v>1099</v>
      </c>
      <c r="B713" s="3" t="s">
        <v>15</v>
      </c>
      <c r="C713" s="3" t="n">
        <v>2022</v>
      </c>
      <c r="D713" s="3" t="s">
        <v>1128</v>
      </c>
      <c r="E713" s="4" t="s">
        <v>1129</v>
      </c>
      <c r="F713" s="3" t="s">
        <v>29</v>
      </c>
      <c r="G713" s="3" t="s">
        <v>19</v>
      </c>
      <c r="H713" s="3" t="s">
        <v>15</v>
      </c>
      <c r="I713" s="3"/>
      <c r="J713" s="3"/>
      <c r="K713" s="3" t="s">
        <v>1053</v>
      </c>
      <c r="L713" s="5" t="s">
        <v>1130</v>
      </c>
      <c r="M713" s="3" t="s">
        <v>1101</v>
      </c>
      <c r="N713" s="3" t="s">
        <v>1053</v>
      </c>
    </row>
    <row r="714" customFormat="false" ht="15" hidden="false" customHeight="true" outlineLevel="0" collapsed="false">
      <c r="A714" s="3" t="s">
        <v>1099</v>
      </c>
      <c r="B714" s="3" t="s">
        <v>15</v>
      </c>
      <c r="C714" s="3" t="n">
        <v>2023</v>
      </c>
      <c r="D714" s="3" t="s">
        <v>1131</v>
      </c>
      <c r="E714" s="4" t="s">
        <v>1132</v>
      </c>
      <c r="F714" s="3" t="s">
        <v>18</v>
      </c>
      <c r="G714" s="3" t="s">
        <v>19</v>
      </c>
      <c r="H714" s="3" t="s">
        <v>15</v>
      </c>
      <c r="I714" s="3" t="s">
        <v>61</v>
      </c>
      <c r="J714" s="3" t="s">
        <v>21</v>
      </c>
      <c r="K714" s="3" t="s">
        <v>1053</v>
      </c>
      <c r="L714" s="5"/>
      <c r="M714" s="3" t="s">
        <v>1101</v>
      </c>
      <c r="N714" s="3" t="s">
        <v>1053</v>
      </c>
    </row>
    <row r="715" customFormat="false" ht="15" hidden="false" customHeight="true" outlineLevel="0" collapsed="false">
      <c r="A715" s="3" t="s">
        <v>1099</v>
      </c>
      <c r="B715" s="3" t="s">
        <v>15</v>
      </c>
      <c r="C715" s="3" t="n">
        <v>2024</v>
      </c>
      <c r="D715" s="3" t="s">
        <v>1133</v>
      </c>
      <c r="E715" s="4" t="s">
        <v>1134</v>
      </c>
      <c r="F715" s="3" t="s">
        <v>18</v>
      </c>
      <c r="G715" s="3" t="s">
        <v>19</v>
      </c>
      <c r="H715" s="3" t="s">
        <v>15</v>
      </c>
      <c r="I715" s="3" t="s">
        <v>61</v>
      </c>
      <c r="J715" s="3" t="s">
        <v>21</v>
      </c>
      <c r="K715" s="3" t="s">
        <v>1053</v>
      </c>
      <c r="L715" s="5"/>
      <c r="M715" s="3" t="s">
        <v>1101</v>
      </c>
      <c r="N715" s="3" t="s">
        <v>1053</v>
      </c>
    </row>
    <row r="716" customFormat="false" ht="15" hidden="false" customHeight="true" outlineLevel="0" collapsed="false">
      <c r="A716" s="3" t="s">
        <v>1099</v>
      </c>
      <c r="B716" s="3" t="s">
        <v>15</v>
      </c>
      <c r="C716" s="3" t="n">
        <v>2025</v>
      </c>
      <c r="D716" s="3" t="s">
        <v>1135</v>
      </c>
      <c r="E716" s="4" t="s">
        <v>1136</v>
      </c>
      <c r="F716" s="3" t="s">
        <v>18</v>
      </c>
      <c r="G716" s="3" t="s">
        <v>19</v>
      </c>
      <c r="H716" s="3" t="s">
        <v>15</v>
      </c>
      <c r="I716" s="3" t="s">
        <v>61</v>
      </c>
      <c r="J716" s="3" t="s">
        <v>21</v>
      </c>
      <c r="K716" s="3" t="s">
        <v>1053</v>
      </c>
      <c r="L716" s="5"/>
      <c r="M716" s="3" t="s">
        <v>1101</v>
      </c>
      <c r="N716" s="3" t="s">
        <v>1053</v>
      </c>
    </row>
    <row r="717" customFormat="false" ht="15" hidden="false" customHeight="true" outlineLevel="0" collapsed="false">
      <c r="A717" s="3" t="s">
        <v>1137</v>
      </c>
      <c r="B717" s="3" t="s">
        <v>34</v>
      </c>
      <c r="C717" s="3" t="n">
        <v>2000</v>
      </c>
      <c r="D717" s="3" t="s">
        <v>1138</v>
      </c>
      <c r="E717" s="4" t="s">
        <v>1139</v>
      </c>
      <c r="F717" s="3" t="s">
        <v>29</v>
      </c>
      <c r="G717" s="3" t="s">
        <v>19</v>
      </c>
      <c r="H717" s="6"/>
      <c r="I717" s="3"/>
      <c r="J717" s="3"/>
      <c r="K717" s="3" t="s">
        <v>1053</v>
      </c>
      <c r="L717" s="5" t="s">
        <v>163</v>
      </c>
      <c r="M717" s="3" t="s">
        <v>1140</v>
      </c>
      <c r="N717" s="3" t="s">
        <v>1053</v>
      </c>
    </row>
    <row r="718" customFormat="false" ht="15" hidden="false" customHeight="true" outlineLevel="0" collapsed="false">
      <c r="A718" s="3" t="s">
        <v>1137</v>
      </c>
      <c r="B718" s="3" t="s">
        <v>34</v>
      </c>
      <c r="C718" s="3" t="n">
        <v>2001</v>
      </c>
      <c r="D718" s="3" t="s">
        <v>692</v>
      </c>
      <c r="E718" s="4" t="s">
        <v>1141</v>
      </c>
      <c r="F718" s="3" t="s">
        <v>29</v>
      </c>
      <c r="G718" s="3" t="s">
        <v>19</v>
      </c>
      <c r="H718" s="3" t="s">
        <v>37</v>
      </c>
      <c r="I718" s="3"/>
      <c r="J718" s="3"/>
      <c r="K718" s="3" t="s">
        <v>1053</v>
      </c>
      <c r="L718" s="5"/>
      <c r="M718" s="3" t="s">
        <v>1140</v>
      </c>
      <c r="N718" s="3" t="s">
        <v>1053</v>
      </c>
    </row>
    <row r="719" customFormat="false" ht="23.25" hidden="false" customHeight="true" outlineLevel="0" collapsed="false">
      <c r="A719" s="3" t="s">
        <v>1137</v>
      </c>
      <c r="B719" s="3" t="s">
        <v>34</v>
      </c>
      <c r="C719" s="3" t="n">
        <v>2002</v>
      </c>
      <c r="D719" s="3" t="s">
        <v>630</v>
      </c>
      <c r="E719" s="4" t="s">
        <v>1142</v>
      </c>
      <c r="F719" s="3" t="s">
        <v>29</v>
      </c>
      <c r="G719" s="3" t="s">
        <v>19</v>
      </c>
      <c r="H719" s="3" t="s">
        <v>34</v>
      </c>
      <c r="I719" s="3"/>
      <c r="J719" s="3"/>
      <c r="K719" s="3" t="s">
        <v>1053</v>
      </c>
      <c r="L719" s="5"/>
      <c r="M719" s="3" t="s">
        <v>1140</v>
      </c>
      <c r="N719" s="3" t="s">
        <v>1053</v>
      </c>
    </row>
    <row r="720" customFormat="false" ht="15" hidden="false" customHeight="true" outlineLevel="0" collapsed="false">
      <c r="A720" s="3" t="s">
        <v>1137</v>
      </c>
      <c r="B720" s="3" t="s">
        <v>34</v>
      </c>
      <c r="C720" s="3" t="n">
        <v>2003</v>
      </c>
      <c r="D720" s="3" t="s">
        <v>1143</v>
      </c>
      <c r="E720" s="4" t="s">
        <v>1144</v>
      </c>
      <c r="F720" s="3" t="s">
        <v>29</v>
      </c>
      <c r="G720" s="3" t="s">
        <v>19</v>
      </c>
      <c r="H720" s="3" t="s">
        <v>15</v>
      </c>
      <c r="I720" s="3"/>
      <c r="J720" s="3"/>
      <c r="K720" s="3" t="s">
        <v>1053</v>
      </c>
      <c r="L720" s="5"/>
      <c r="M720" s="3" t="s">
        <v>1140</v>
      </c>
      <c r="N720" s="3" t="s">
        <v>1053</v>
      </c>
    </row>
    <row r="721" customFormat="false" ht="15" hidden="false" customHeight="true" outlineLevel="0" collapsed="false">
      <c r="A721" s="3" t="s">
        <v>1137</v>
      </c>
      <c r="B721" s="3" t="s">
        <v>34</v>
      </c>
      <c r="C721" s="3" t="n">
        <v>2004</v>
      </c>
      <c r="D721" s="3" t="s">
        <v>1145</v>
      </c>
      <c r="E721" s="4" t="s">
        <v>1146</v>
      </c>
      <c r="F721" s="3" t="s">
        <v>29</v>
      </c>
      <c r="G721" s="3" t="s">
        <v>19</v>
      </c>
      <c r="H721" s="3" t="s">
        <v>15</v>
      </c>
      <c r="I721" s="3"/>
      <c r="J721" s="3"/>
      <c r="K721" s="3" t="s">
        <v>1053</v>
      </c>
      <c r="L721" s="5"/>
      <c r="M721" s="3" t="s">
        <v>1140</v>
      </c>
      <c r="N721" s="3" t="s">
        <v>1053</v>
      </c>
    </row>
    <row r="722" customFormat="false" ht="15" hidden="false" customHeight="true" outlineLevel="0" collapsed="false">
      <c r="A722" s="3" t="s">
        <v>1137</v>
      </c>
      <c r="B722" s="3" t="s">
        <v>34</v>
      </c>
      <c r="C722" s="3" t="n">
        <v>2005</v>
      </c>
      <c r="D722" s="3" t="s">
        <v>489</v>
      </c>
      <c r="E722" s="4" t="s">
        <v>1147</v>
      </c>
      <c r="F722" s="3" t="s">
        <v>29</v>
      </c>
      <c r="G722" s="3" t="s">
        <v>19</v>
      </c>
      <c r="H722" s="3" t="s">
        <v>15</v>
      </c>
      <c r="I722" s="3"/>
      <c r="J722" s="3"/>
      <c r="K722" s="3" t="s">
        <v>1053</v>
      </c>
      <c r="L722" s="5"/>
      <c r="M722" s="3" t="s">
        <v>1140</v>
      </c>
      <c r="N722" s="3" t="s">
        <v>1053</v>
      </c>
    </row>
    <row r="723" customFormat="false" ht="23.25" hidden="false" customHeight="true" outlineLevel="0" collapsed="false">
      <c r="A723" s="3" t="s">
        <v>1137</v>
      </c>
      <c r="B723" s="3" t="s">
        <v>34</v>
      </c>
      <c r="C723" s="3" t="n">
        <v>2006</v>
      </c>
      <c r="D723" s="3" t="s">
        <v>1148</v>
      </c>
      <c r="E723" s="4" t="s">
        <v>1149</v>
      </c>
      <c r="F723" s="3" t="s">
        <v>29</v>
      </c>
      <c r="G723" s="3" t="s">
        <v>345</v>
      </c>
      <c r="H723" s="3" t="s">
        <v>34</v>
      </c>
      <c r="I723" s="3"/>
      <c r="J723" s="3"/>
      <c r="K723" s="3" t="s">
        <v>1053</v>
      </c>
      <c r="L723" s="5" t="s">
        <v>1150</v>
      </c>
      <c r="M723" s="3" t="s">
        <v>1140</v>
      </c>
      <c r="N723" s="3" t="s">
        <v>1053</v>
      </c>
    </row>
    <row r="724" customFormat="false" ht="15" hidden="false" customHeight="true" outlineLevel="0" collapsed="false">
      <c r="A724" s="3" t="s">
        <v>1137</v>
      </c>
      <c r="B724" s="3" t="s">
        <v>34</v>
      </c>
      <c r="C724" s="3" t="n">
        <v>2007</v>
      </c>
      <c r="D724" s="3"/>
      <c r="E724" s="4"/>
      <c r="F724" s="3"/>
      <c r="G724" s="3" t="s">
        <v>114</v>
      </c>
      <c r="H724" s="3"/>
      <c r="I724" s="3"/>
      <c r="J724" s="3"/>
      <c r="K724" s="3" t="s">
        <v>1053</v>
      </c>
      <c r="L724" s="5"/>
      <c r="M724" s="3" t="s">
        <v>1140</v>
      </c>
      <c r="N724" s="3" t="s">
        <v>1053</v>
      </c>
    </row>
    <row r="725" customFormat="false" ht="15" hidden="false" customHeight="true" outlineLevel="0" collapsed="false">
      <c r="A725" s="3" t="s">
        <v>1137</v>
      </c>
      <c r="B725" s="3" t="s">
        <v>34</v>
      </c>
      <c r="C725" s="3" t="n">
        <v>2008</v>
      </c>
      <c r="D725" s="3" t="s">
        <v>411</v>
      </c>
      <c r="E725" s="4" t="s">
        <v>1151</v>
      </c>
      <c r="F725" s="3" t="s">
        <v>29</v>
      </c>
      <c r="G725" s="3" t="s">
        <v>19</v>
      </c>
      <c r="H725" s="3" t="s">
        <v>34</v>
      </c>
      <c r="I725" s="3"/>
      <c r="J725" s="3"/>
      <c r="K725" s="3" t="s">
        <v>1053</v>
      </c>
      <c r="L725" s="5"/>
      <c r="M725" s="3" t="s">
        <v>1140</v>
      </c>
      <c r="N725" s="3" t="s">
        <v>1053</v>
      </c>
    </row>
    <row r="726" customFormat="false" ht="15" hidden="false" customHeight="true" outlineLevel="0" collapsed="false">
      <c r="A726" s="3" t="s">
        <v>1137</v>
      </c>
      <c r="B726" s="3" t="s">
        <v>34</v>
      </c>
      <c r="C726" s="3" t="n">
        <v>2009</v>
      </c>
      <c r="D726" s="3" t="s">
        <v>274</v>
      </c>
      <c r="E726" s="4" t="s">
        <v>1152</v>
      </c>
      <c r="F726" s="3" t="s">
        <v>29</v>
      </c>
      <c r="G726" s="3" t="s">
        <v>19</v>
      </c>
      <c r="H726" s="3" t="s">
        <v>15</v>
      </c>
      <c r="I726" s="3"/>
      <c r="J726" s="3"/>
      <c r="K726" s="3" t="s">
        <v>1053</v>
      </c>
      <c r="L726" s="5"/>
      <c r="M726" s="3" t="s">
        <v>1140</v>
      </c>
      <c r="N726" s="3" t="s">
        <v>1053</v>
      </c>
    </row>
    <row r="727" customFormat="false" ht="15" hidden="false" customHeight="true" outlineLevel="0" collapsed="false">
      <c r="A727" s="3" t="s">
        <v>50</v>
      </c>
      <c r="B727" s="3" t="s">
        <v>344</v>
      </c>
      <c r="C727" s="3" t="n">
        <v>2016</v>
      </c>
      <c r="D727" s="3" t="s">
        <v>1033</v>
      </c>
      <c r="E727" s="4" t="s">
        <v>1153</v>
      </c>
      <c r="F727" s="3" t="s">
        <v>29</v>
      </c>
      <c r="G727" s="3" t="s">
        <v>19</v>
      </c>
      <c r="H727" s="3" t="s">
        <v>15</v>
      </c>
      <c r="I727" s="3"/>
      <c r="J727" s="3"/>
      <c r="K727" s="3" t="s">
        <v>1053</v>
      </c>
      <c r="L727" s="5"/>
      <c r="M727" s="3" t="s">
        <v>1154</v>
      </c>
      <c r="N727" s="3" t="s">
        <v>1053</v>
      </c>
    </row>
    <row r="728" customFormat="false" ht="15" hidden="false" customHeight="true" outlineLevel="0" collapsed="false">
      <c r="A728" s="3" t="s">
        <v>50</v>
      </c>
      <c r="B728" s="3" t="s">
        <v>344</v>
      </c>
      <c r="C728" s="3" t="n">
        <v>2017</v>
      </c>
      <c r="D728" s="3" t="s">
        <v>1155</v>
      </c>
      <c r="E728" s="4" t="s">
        <v>1156</v>
      </c>
      <c r="F728" s="3" t="s">
        <v>18</v>
      </c>
      <c r="G728" s="3" t="s">
        <v>19</v>
      </c>
      <c r="H728" s="3" t="s">
        <v>15</v>
      </c>
      <c r="I728" s="3" t="s">
        <v>61</v>
      </c>
      <c r="J728" s="3" t="s">
        <v>62</v>
      </c>
      <c r="K728" s="3" t="s">
        <v>1053</v>
      </c>
      <c r="L728" s="5"/>
      <c r="M728" s="3" t="s">
        <v>1154</v>
      </c>
      <c r="N728" s="3" t="s">
        <v>1053</v>
      </c>
    </row>
    <row r="729" customFormat="false" ht="15" hidden="false" customHeight="true" outlineLevel="0" collapsed="false">
      <c r="A729" s="3" t="s">
        <v>50</v>
      </c>
      <c r="B729" s="3" t="s">
        <v>344</v>
      </c>
      <c r="C729" s="3" t="n">
        <v>2018</v>
      </c>
      <c r="D729" s="3" t="s">
        <v>1157</v>
      </c>
      <c r="E729" s="4" t="s">
        <v>1158</v>
      </c>
      <c r="F729" s="3" t="s">
        <v>29</v>
      </c>
      <c r="G729" s="3" t="s">
        <v>19</v>
      </c>
      <c r="H729" s="3" t="s">
        <v>15</v>
      </c>
      <c r="I729" s="3"/>
      <c r="J729" s="3"/>
      <c r="K729" s="3" t="s">
        <v>1053</v>
      </c>
      <c r="L729" s="5"/>
      <c r="M729" s="3" t="s">
        <v>1154</v>
      </c>
      <c r="N729" s="3" t="s">
        <v>1053</v>
      </c>
    </row>
    <row r="730" customFormat="false" ht="15" hidden="false" customHeight="true" outlineLevel="0" collapsed="false">
      <c r="A730" s="3" t="s">
        <v>50</v>
      </c>
      <c r="B730" s="3" t="s">
        <v>344</v>
      </c>
      <c r="C730" s="3" t="n">
        <v>2019</v>
      </c>
      <c r="D730" s="3"/>
      <c r="E730" s="4"/>
      <c r="F730" s="3"/>
      <c r="G730" s="3" t="s">
        <v>99</v>
      </c>
      <c r="H730" s="3"/>
      <c r="I730" s="3"/>
      <c r="J730" s="3"/>
      <c r="K730" s="3" t="s">
        <v>1053</v>
      </c>
      <c r="L730" s="5"/>
      <c r="M730" s="3" t="s">
        <v>1154</v>
      </c>
      <c r="N730" s="3" t="s">
        <v>1053</v>
      </c>
    </row>
    <row r="731" customFormat="false" ht="15" hidden="false" customHeight="true" outlineLevel="0" collapsed="false">
      <c r="A731" s="3" t="s">
        <v>50</v>
      </c>
      <c r="B731" s="3" t="s">
        <v>344</v>
      </c>
      <c r="C731" s="3" t="n">
        <v>2020</v>
      </c>
      <c r="D731" s="3" t="s">
        <v>1159</v>
      </c>
      <c r="E731" s="4" t="s">
        <v>1160</v>
      </c>
      <c r="F731" s="3" t="s">
        <v>29</v>
      </c>
      <c r="G731" s="3" t="s">
        <v>19</v>
      </c>
      <c r="H731" s="3" t="s">
        <v>37</v>
      </c>
      <c r="I731" s="3"/>
      <c r="J731" s="3"/>
      <c r="K731" s="3" t="s">
        <v>1053</v>
      </c>
      <c r="L731" s="5"/>
      <c r="M731" s="3" t="s">
        <v>1154</v>
      </c>
      <c r="N731" s="3" t="s">
        <v>1053</v>
      </c>
    </row>
    <row r="732" customFormat="false" ht="15" hidden="false" customHeight="true" outlineLevel="0" collapsed="false">
      <c r="A732" s="3" t="s">
        <v>50</v>
      </c>
      <c r="B732" s="3" t="s">
        <v>344</v>
      </c>
      <c r="C732" s="3" t="n">
        <v>2021</v>
      </c>
      <c r="D732" s="3" t="s">
        <v>1161</v>
      </c>
      <c r="E732" s="4" t="s">
        <v>1162</v>
      </c>
      <c r="F732" s="3" t="s">
        <v>18</v>
      </c>
      <c r="G732" s="3" t="s">
        <v>19</v>
      </c>
      <c r="H732" s="3" t="s">
        <v>15</v>
      </c>
      <c r="I732" s="3" t="s">
        <v>61</v>
      </c>
      <c r="J732" s="3" t="s">
        <v>62</v>
      </c>
      <c r="K732" s="3" t="s">
        <v>1053</v>
      </c>
      <c r="L732" s="5"/>
      <c r="M732" s="3" t="s">
        <v>1154</v>
      </c>
      <c r="N732" s="3" t="s">
        <v>1053</v>
      </c>
    </row>
    <row r="733" customFormat="false" ht="15" hidden="false" customHeight="true" outlineLevel="0" collapsed="false">
      <c r="A733" s="3" t="s">
        <v>50</v>
      </c>
      <c r="B733" s="3" t="s">
        <v>344</v>
      </c>
      <c r="C733" s="3" t="n">
        <v>2022</v>
      </c>
      <c r="D733" s="3" t="s">
        <v>558</v>
      </c>
      <c r="E733" s="4" t="s">
        <v>1163</v>
      </c>
      <c r="F733" s="3" t="s">
        <v>18</v>
      </c>
      <c r="G733" s="3" t="s">
        <v>19</v>
      </c>
      <c r="H733" s="3" t="s">
        <v>34</v>
      </c>
      <c r="I733" s="3" t="s">
        <v>61</v>
      </c>
      <c r="J733" s="3" t="s">
        <v>62</v>
      </c>
      <c r="K733" s="3" t="s">
        <v>1053</v>
      </c>
      <c r="L733" s="5"/>
      <c r="M733" s="3" t="s">
        <v>1154</v>
      </c>
      <c r="N733" s="3" t="s">
        <v>1053</v>
      </c>
    </row>
    <row r="734" customFormat="false" ht="15" hidden="false" customHeight="true" outlineLevel="0" collapsed="false">
      <c r="A734" s="3" t="s">
        <v>50</v>
      </c>
      <c r="B734" s="3" t="s">
        <v>344</v>
      </c>
      <c r="C734" s="3" t="n">
        <v>2023</v>
      </c>
      <c r="D734" s="3" t="s">
        <v>1164</v>
      </c>
      <c r="E734" s="4" t="s">
        <v>1165</v>
      </c>
      <c r="F734" s="3" t="s">
        <v>29</v>
      </c>
      <c r="G734" s="3" t="s">
        <v>19</v>
      </c>
      <c r="H734" s="3" t="s">
        <v>15</v>
      </c>
      <c r="I734" s="3"/>
      <c r="J734" s="3"/>
      <c r="K734" s="3" t="s">
        <v>1053</v>
      </c>
      <c r="L734" s="5"/>
      <c r="M734" s="3" t="s">
        <v>1154</v>
      </c>
      <c r="N734" s="3" t="s">
        <v>1053</v>
      </c>
    </row>
    <row r="735" customFormat="false" ht="15" hidden="false" customHeight="true" outlineLevel="0" collapsed="false">
      <c r="A735" s="3" t="s">
        <v>50</v>
      </c>
      <c r="B735" s="3" t="s">
        <v>344</v>
      </c>
      <c r="C735" s="3" t="n">
        <v>2024</v>
      </c>
      <c r="D735" s="3" t="s">
        <v>1166</v>
      </c>
      <c r="E735" s="4" t="s">
        <v>1167</v>
      </c>
      <c r="F735" s="3" t="s">
        <v>29</v>
      </c>
      <c r="G735" s="3" t="s">
        <v>19</v>
      </c>
      <c r="H735" s="3" t="s">
        <v>15</v>
      </c>
      <c r="I735" s="3"/>
      <c r="J735" s="3"/>
      <c r="K735" s="3" t="s">
        <v>1053</v>
      </c>
      <c r="L735" s="5"/>
      <c r="M735" s="3" t="s">
        <v>1154</v>
      </c>
      <c r="N735" s="3" t="s">
        <v>1053</v>
      </c>
    </row>
    <row r="736" customFormat="false" ht="15" hidden="false" customHeight="true" outlineLevel="0" collapsed="false">
      <c r="A736" s="3" t="s">
        <v>50</v>
      </c>
      <c r="B736" s="3" t="s">
        <v>344</v>
      </c>
      <c r="C736" s="3" t="n">
        <v>2025</v>
      </c>
      <c r="D736" s="3"/>
      <c r="E736" s="4"/>
      <c r="F736" s="3"/>
      <c r="G736" s="3" t="s">
        <v>345</v>
      </c>
      <c r="H736" s="3"/>
      <c r="I736" s="3"/>
      <c r="J736" s="3"/>
      <c r="K736" s="3" t="s">
        <v>1053</v>
      </c>
      <c r="L736" s="5" t="s">
        <v>1168</v>
      </c>
      <c r="M736" s="3" t="s">
        <v>1154</v>
      </c>
      <c r="N736" s="3" t="s">
        <v>1053</v>
      </c>
    </row>
    <row r="737" customFormat="false" ht="15" hidden="false" customHeight="true" outlineLevel="0" collapsed="false">
      <c r="A737" s="3" t="s">
        <v>859</v>
      </c>
      <c r="B737" s="3" t="s">
        <v>344</v>
      </c>
      <c r="C737" s="3" t="n">
        <v>2018</v>
      </c>
      <c r="D737" s="3" t="s">
        <v>229</v>
      </c>
      <c r="E737" s="4" t="s">
        <v>1169</v>
      </c>
      <c r="F737" s="3" t="s">
        <v>29</v>
      </c>
      <c r="G737" s="3" t="s">
        <v>19</v>
      </c>
      <c r="H737" s="3" t="s">
        <v>15</v>
      </c>
      <c r="I737" s="3"/>
      <c r="J737" s="3"/>
      <c r="K737" s="3" t="s">
        <v>1053</v>
      </c>
      <c r="L737" s="5"/>
      <c r="M737" s="3" t="s">
        <v>1170</v>
      </c>
      <c r="N737" s="3" t="s">
        <v>1053</v>
      </c>
    </row>
    <row r="738" customFormat="false" ht="15" hidden="false" customHeight="true" outlineLevel="0" collapsed="false">
      <c r="A738" s="3" t="s">
        <v>859</v>
      </c>
      <c r="B738" s="3" t="s">
        <v>344</v>
      </c>
      <c r="C738" s="3" t="n">
        <v>2019</v>
      </c>
      <c r="D738" s="3" t="s">
        <v>1171</v>
      </c>
      <c r="E738" s="4" t="s">
        <v>1172</v>
      </c>
      <c r="F738" s="3" t="s">
        <v>18</v>
      </c>
      <c r="G738" s="3" t="s">
        <v>19</v>
      </c>
      <c r="H738" s="3" t="s">
        <v>15</v>
      </c>
      <c r="I738" s="3" t="s">
        <v>61</v>
      </c>
      <c r="J738" s="3" t="s">
        <v>62</v>
      </c>
      <c r="K738" s="3" t="s">
        <v>1053</v>
      </c>
      <c r="L738" s="5"/>
      <c r="M738" s="3" t="s">
        <v>1170</v>
      </c>
      <c r="N738" s="3" t="s">
        <v>1053</v>
      </c>
    </row>
    <row r="739" customFormat="false" ht="15" hidden="false" customHeight="true" outlineLevel="0" collapsed="false">
      <c r="A739" s="3" t="s">
        <v>859</v>
      </c>
      <c r="B739" s="3" t="s">
        <v>344</v>
      </c>
      <c r="C739" s="3" t="n">
        <v>2020</v>
      </c>
      <c r="D739" s="3" t="s">
        <v>1078</v>
      </c>
      <c r="E739" s="4" t="s">
        <v>1173</v>
      </c>
      <c r="F739" s="3" t="s">
        <v>18</v>
      </c>
      <c r="G739" s="3" t="s">
        <v>19</v>
      </c>
      <c r="H739" s="3" t="s">
        <v>34</v>
      </c>
      <c r="I739" s="3" t="s">
        <v>61</v>
      </c>
      <c r="J739" s="3" t="s">
        <v>62</v>
      </c>
      <c r="K739" s="3" t="s">
        <v>1053</v>
      </c>
      <c r="L739" s="5" t="s">
        <v>1080</v>
      </c>
      <c r="M739" s="3" t="s">
        <v>1170</v>
      </c>
      <c r="N739" s="3" t="s">
        <v>1053</v>
      </c>
    </row>
    <row r="740" customFormat="false" ht="15" hidden="false" customHeight="true" outlineLevel="0" collapsed="false">
      <c r="A740" s="3" t="s">
        <v>859</v>
      </c>
      <c r="B740" s="3" t="s">
        <v>344</v>
      </c>
      <c r="C740" s="3" t="n">
        <v>2021</v>
      </c>
      <c r="D740" s="3" t="s">
        <v>1174</v>
      </c>
      <c r="E740" s="4" t="s">
        <v>1175</v>
      </c>
      <c r="F740" s="3" t="s">
        <v>29</v>
      </c>
      <c r="G740" s="3" t="s">
        <v>19</v>
      </c>
      <c r="H740" s="3" t="s">
        <v>15</v>
      </c>
      <c r="I740" s="3"/>
      <c r="J740" s="3"/>
      <c r="K740" s="3" t="s">
        <v>1053</v>
      </c>
      <c r="L740" s="5"/>
      <c r="M740" s="3" t="s">
        <v>1170</v>
      </c>
      <c r="N740" s="3" t="s">
        <v>1053</v>
      </c>
    </row>
    <row r="741" customFormat="false" ht="15" hidden="false" customHeight="true" outlineLevel="0" collapsed="false">
      <c r="A741" s="3" t="s">
        <v>859</v>
      </c>
      <c r="B741" s="3" t="s">
        <v>344</v>
      </c>
      <c r="C741" s="3" t="n">
        <v>2022</v>
      </c>
      <c r="D741" s="3" t="s">
        <v>1176</v>
      </c>
      <c r="E741" s="4" t="s">
        <v>1177</v>
      </c>
      <c r="F741" s="3" t="s">
        <v>29</v>
      </c>
      <c r="G741" s="3" t="s">
        <v>19</v>
      </c>
      <c r="H741" s="3" t="s">
        <v>34</v>
      </c>
      <c r="I741" s="3"/>
      <c r="J741" s="3"/>
      <c r="K741" s="3" t="s">
        <v>1053</v>
      </c>
      <c r="L741" s="5"/>
      <c r="M741" s="3" t="s">
        <v>1170</v>
      </c>
      <c r="N741" s="3" t="s">
        <v>1053</v>
      </c>
    </row>
    <row r="742" customFormat="false" ht="15" hidden="false" customHeight="true" outlineLevel="0" collapsed="false">
      <c r="A742" s="3" t="s">
        <v>859</v>
      </c>
      <c r="B742" s="3" t="s">
        <v>344</v>
      </c>
      <c r="C742" s="3" t="n">
        <v>2023</v>
      </c>
      <c r="D742" s="3" t="s">
        <v>1178</v>
      </c>
      <c r="E742" s="4" t="s">
        <v>1179</v>
      </c>
      <c r="F742" s="3" t="s">
        <v>29</v>
      </c>
      <c r="G742" s="3" t="s">
        <v>19</v>
      </c>
      <c r="H742" s="3" t="s">
        <v>15</v>
      </c>
      <c r="I742" s="3"/>
      <c r="J742" s="3"/>
      <c r="K742" s="3" t="s">
        <v>1053</v>
      </c>
      <c r="L742" s="5"/>
      <c r="M742" s="3" t="s">
        <v>1170</v>
      </c>
      <c r="N742" s="3" t="s">
        <v>1053</v>
      </c>
    </row>
    <row r="743" customFormat="false" ht="23.25" hidden="false" customHeight="true" outlineLevel="0" collapsed="false">
      <c r="A743" s="3" t="s">
        <v>859</v>
      </c>
      <c r="B743" s="3" t="s">
        <v>344</v>
      </c>
      <c r="C743" s="3" t="n">
        <v>2024</v>
      </c>
      <c r="D743" s="3" t="s">
        <v>1180</v>
      </c>
      <c r="E743" s="4" t="s">
        <v>1181</v>
      </c>
      <c r="F743" s="3" t="s">
        <v>18</v>
      </c>
      <c r="G743" s="3" t="s">
        <v>19</v>
      </c>
      <c r="H743" s="3" t="s">
        <v>15</v>
      </c>
      <c r="I743" s="3" t="s">
        <v>61</v>
      </c>
      <c r="J743" s="3" t="s">
        <v>21</v>
      </c>
      <c r="K743" s="3" t="s">
        <v>1053</v>
      </c>
      <c r="L743" s="5" t="s">
        <v>1182</v>
      </c>
      <c r="M743" s="3" t="s">
        <v>1170</v>
      </c>
      <c r="N743" s="3" t="s">
        <v>1053</v>
      </c>
    </row>
    <row r="744" customFormat="false" ht="15" hidden="false" customHeight="true" outlineLevel="0" collapsed="false">
      <c r="A744" s="3" t="s">
        <v>859</v>
      </c>
      <c r="B744" s="3" t="s">
        <v>344</v>
      </c>
      <c r="C744" s="3" t="n">
        <v>2025</v>
      </c>
      <c r="D744" s="3" t="s">
        <v>1183</v>
      </c>
      <c r="E744" s="4" t="s">
        <v>1184</v>
      </c>
      <c r="F744" s="3" t="s">
        <v>18</v>
      </c>
      <c r="G744" s="3" t="s">
        <v>19</v>
      </c>
      <c r="H744" s="3" t="s">
        <v>15</v>
      </c>
      <c r="I744" s="3" t="s">
        <v>61</v>
      </c>
      <c r="J744" s="3" t="s">
        <v>21</v>
      </c>
      <c r="K744" s="3" t="s">
        <v>1053</v>
      </c>
      <c r="L744" s="5"/>
      <c r="M744" s="3" t="s">
        <v>1170</v>
      </c>
      <c r="N744" s="3" t="s">
        <v>1053</v>
      </c>
    </row>
    <row r="745" customFormat="false" ht="15" hidden="false" customHeight="true" outlineLevel="0" collapsed="false">
      <c r="A745" s="3" t="s">
        <v>1185</v>
      </c>
      <c r="B745" s="3" t="s">
        <v>37</v>
      </c>
      <c r="C745" s="3" t="n">
        <v>2016</v>
      </c>
      <c r="D745" s="3" t="s">
        <v>1186</v>
      </c>
      <c r="E745" s="4" t="s">
        <v>1187</v>
      </c>
      <c r="F745" s="3" t="s">
        <v>18</v>
      </c>
      <c r="G745" s="3" t="s">
        <v>19</v>
      </c>
      <c r="H745" s="3" t="s">
        <v>1188</v>
      </c>
      <c r="I745" s="3" t="s">
        <v>61</v>
      </c>
      <c r="J745" s="3" t="s">
        <v>21</v>
      </c>
      <c r="K745" s="3" t="s">
        <v>1053</v>
      </c>
      <c r="L745" s="5" t="s">
        <v>1189</v>
      </c>
      <c r="M745" s="3" t="s">
        <v>661</v>
      </c>
      <c r="N745" s="3" t="s">
        <v>1053</v>
      </c>
    </row>
    <row r="746" customFormat="false" ht="15" hidden="false" customHeight="true" outlineLevel="0" collapsed="false">
      <c r="A746" s="3" t="s">
        <v>1185</v>
      </c>
      <c r="B746" s="3" t="s">
        <v>37</v>
      </c>
      <c r="C746" s="3" t="n">
        <v>2017</v>
      </c>
      <c r="D746" s="3" t="s">
        <v>1190</v>
      </c>
      <c r="E746" s="4" t="s">
        <v>1191</v>
      </c>
      <c r="F746" s="3" t="s">
        <v>18</v>
      </c>
      <c r="G746" s="3" t="s">
        <v>19</v>
      </c>
      <c r="H746" s="3" t="s">
        <v>15</v>
      </c>
      <c r="I746" s="3" t="s">
        <v>61</v>
      </c>
      <c r="J746" s="3" t="s">
        <v>21</v>
      </c>
      <c r="K746" s="3" t="s">
        <v>1053</v>
      </c>
      <c r="L746" s="5"/>
      <c r="M746" s="3" t="s">
        <v>661</v>
      </c>
      <c r="N746" s="3" t="s">
        <v>1053</v>
      </c>
    </row>
    <row r="747" customFormat="false" ht="15" hidden="false" customHeight="true" outlineLevel="0" collapsed="false">
      <c r="A747" s="3" t="s">
        <v>1185</v>
      </c>
      <c r="B747" s="3" t="s">
        <v>37</v>
      </c>
      <c r="C747" s="3" t="n">
        <v>2018</v>
      </c>
      <c r="D747" s="3"/>
      <c r="E747" s="4"/>
      <c r="F747" s="3"/>
      <c r="G747" s="3" t="s">
        <v>99</v>
      </c>
      <c r="H747" s="3"/>
      <c r="I747" s="3"/>
      <c r="J747" s="3"/>
      <c r="K747" s="3" t="s">
        <v>1053</v>
      </c>
      <c r="L747" s="5"/>
      <c r="M747" s="3" t="s">
        <v>661</v>
      </c>
      <c r="N747" s="3" t="s">
        <v>1053</v>
      </c>
    </row>
    <row r="748" customFormat="false" ht="15" hidden="false" customHeight="true" outlineLevel="0" collapsed="false">
      <c r="A748" s="3" t="s">
        <v>1185</v>
      </c>
      <c r="B748" s="3" t="s">
        <v>37</v>
      </c>
      <c r="C748" s="3" t="n">
        <v>2019</v>
      </c>
      <c r="D748" s="3" t="s">
        <v>910</v>
      </c>
      <c r="E748" s="4" t="s">
        <v>1192</v>
      </c>
      <c r="F748" s="3" t="s">
        <v>18</v>
      </c>
      <c r="G748" s="3" t="s">
        <v>19</v>
      </c>
      <c r="H748" s="3" t="s">
        <v>37</v>
      </c>
      <c r="I748" s="3" t="s">
        <v>61</v>
      </c>
      <c r="J748" s="3" t="s">
        <v>21</v>
      </c>
      <c r="K748" s="3" t="s">
        <v>1053</v>
      </c>
      <c r="L748" s="5"/>
      <c r="M748" s="3" t="s">
        <v>661</v>
      </c>
      <c r="N748" s="3" t="s">
        <v>1053</v>
      </c>
    </row>
    <row r="749" customFormat="false" ht="15" hidden="false" customHeight="true" outlineLevel="0" collapsed="false">
      <c r="A749" s="3" t="s">
        <v>1185</v>
      </c>
      <c r="B749" s="3" t="s">
        <v>37</v>
      </c>
      <c r="C749" s="3" t="n">
        <v>2020</v>
      </c>
      <c r="D749" s="3" t="s">
        <v>1193</v>
      </c>
      <c r="E749" s="4" t="s">
        <v>1194</v>
      </c>
      <c r="F749" s="3" t="s">
        <v>18</v>
      </c>
      <c r="G749" s="3" t="s">
        <v>19</v>
      </c>
      <c r="H749" s="3" t="s">
        <v>15</v>
      </c>
      <c r="I749" s="3" t="s">
        <v>61</v>
      </c>
      <c r="J749" s="3" t="s">
        <v>21</v>
      </c>
      <c r="K749" s="3" t="s">
        <v>1053</v>
      </c>
      <c r="L749" s="5"/>
      <c r="M749" s="3" t="s">
        <v>661</v>
      </c>
      <c r="N749" s="3" t="s">
        <v>1053</v>
      </c>
    </row>
    <row r="750" customFormat="false" ht="15" hidden="false" customHeight="true" outlineLevel="0" collapsed="false">
      <c r="A750" s="3" t="s">
        <v>1185</v>
      </c>
      <c r="B750" s="3" t="s">
        <v>37</v>
      </c>
      <c r="C750" s="3" t="n">
        <v>2021</v>
      </c>
      <c r="D750" s="3"/>
      <c r="E750" s="4"/>
      <c r="F750" s="3"/>
      <c r="G750" s="3" t="s">
        <v>99</v>
      </c>
      <c r="H750" s="3"/>
      <c r="I750" s="3"/>
      <c r="J750" s="3"/>
      <c r="K750" s="3" t="s">
        <v>1053</v>
      </c>
      <c r="L750" s="5"/>
      <c r="M750" s="3" t="s">
        <v>661</v>
      </c>
      <c r="N750" s="3" t="s">
        <v>1053</v>
      </c>
    </row>
    <row r="751" customFormat="false" ht="15" hidden="false" customHeight="true" outlineLevel="0" collapsed="false">
      <c r="A751" s="3" t="s">
        <v>1185</v>
      </c>
      <c r="B751" s="3" t="s">
        <v>37</v>
      </c>
      <c r="C751" s="3" t="n">
        <v>2022</v>
      </c>
      <c r="D751" s="3" t="s">
        <v>1195</v>
      </c>
      <c r="E751" s="4" t="s">
        <v>1196</v>
      </c>
      <c r="F751" s="3" t="s">
        <v>18</v>
      </c>
      <c r="G751" s="3" t="s">
        <v>19</v>
      </c>
      <c r="H751" s="3" t="s">
        <v>37</v>
      </c>
      <c r="I751" s="3" t="s">
        <v>61</v>
      </c>
      <c r="J751" s="3" t="s">
        <v>21</v>
      </c>
      <c r="K751" s="3" t="s">
        <v>1053</v>
      </c>
      <c r="L751" s="5"/>
      <c r="M751" s="3" t="s">
        <v>661</v>
      </c>
      <c r="N751" s="3" t="s">
        <v>1053</v>
      </c>
    </row>
    <row r="752" customFormat="false" ht="15" hidden="false" customHeight="true" outlineLevel="0" collapsed="false">
      <c r="A752" s="3" t="s">
        <v>1185</v>
      </c>
      <c r="B752" s="3" t="s">
        <v>37</v>
      </c>
      <c r="C752" s="3" t="n">
        <v>2023</v>
      </c>
      <c r="D752" s="3" t="s">
        <v>1197</v>
      </c>
      <c r="E752" s="4" t="s">
        <v>1198</v>
      </c>
      <c r="F752" s="3" t="s">
        <v>18</v>
      </c>
      <c r="G752" s="3" t="s">
        <v>19</v>
      </c>
      <c r="H752" s="3" t="s">
        <v>37</v>
      </c>
      <c r="I752" s="3" t="s">
        <v>61</v>
      </c>
      <c r="J752" s="3" t="s">
        <v>21</v>
      </c>
      <c r="K752" s="3" t="s">
        <v>1053</v>
      </c>
      <c r="L752" s="5"/>
      <c r="M752" s="3" t="s">
        <v>661</v>
      </c>
      <c r="N752" s="3" t="s">
        <v>1053</v>
      </c>
    </row>
    <row r="753" customFormat="false" ht="15" hidden="false" customHeight="true" outlineLevel="0" collapsed="false">
      <c r="A753" s="3" t="s">
        <v>1185</v>
      </c>
      <c r="B753" s="3" t="s">
        <v>37</v>
      </c>
      <c r="C753" s="3" t="n">
        <v>2024</v>
      </c>
      <c r="D753" s="3" t="s">
        <v>1199</v>
      </c>
      <c r="E753" s="4" t="s">
        <v>1200</v>
      </c>
      <c r="F753" s="3" t="s">
        <v>29</v>
      </c>
      <c r="G753" s="3" t="s">
        <v>19</v>
      </c>
      <c r="H753" s="3" t="s">
        <v>37</v>
      </c>
      <c r="I753" s="3"/>
      <c r="J753" s="3"/>
      <c r="K753" s="3" t="s">
        <v>1053</v>
      </c>
      <c r="L753" s="5"/>
      <c r="M753" s="3" t="s">
        <v>661</v>
      </c>
      <c r="N753" s="3" t="s">
        <v>1053</v>
      </c>
    </row>
    <row r="754" customFormat="false" ht="15" hidden="false" customHeight="true" outlineLevel="0" collapsed="false">
      <c r="A754" s="3" t="s">
        <v>1185</v>
      </c>
      <c r="B754" s="3" t="s">
        <v>37</v>
      </c>
      <c r="C754" s="3" t="n">
        <v>2025</v>
      </c>
      <c r="D754" s="3" t="s">
        <v>1159</v>
      </c>
      <c r="E754" s="4" t="s">
        <v>1201</v>
      </c>
      <c r="F754" s="3" t="s">
        <v>29</v>
      </c>
      <c r="G754" s="3" t="s">
        <v>19</v>
      </c>
      <c r="H754" s="3" t="s">
        <v>37</v>
      </c>
      <c r="I754" s="3"/>
      <c r="J754" s="3"/>
      <c r="K754" s="3" t="s">
        <v>1053</v>
      </c>
      <c r="L754" s="5"/>
      <c r="M754" s="3" t="s">
        <v>661</v>
      </c>
      <c r="N754" s="3" t="s">
        <v>1053</v>
      </c>
    </row>
    <row r="755" customFormat="false" ht="15" hidden="false" customHeight="true" outlineLevel="0" collapsed="false">
      <c r="A755" s="3" t="s">
        <v>1202</v>
      </c>
      <c r="B755" s="3" t="s">
        <v>34</v>
      </c>
      <c r="C755" s="3" t="n">
        <v>2021</v>
      </c>
      <c r="D755" s="3" t="s">
        <v>1203</v>
      </c>
      <c r="E755" s="4" t="s">
        <v>1204</v>
      </c>
      <c r="F755" s="3" t="s">
        <v>18</v>
      </c>
      <c r="G755" s="3" t="s">
        <v>19</v>
      </c>
      <c r="H755" s="3" t="s">
        <v>15</v>
      </c>
      <c r="I755" s="3" t="s">
        <v>61</v>
      </c>
      <c r="J755" s="3" t="s">
        <v>21</v>
      </c>
      <c r="K755" s="3" t="s">
        <v>1053</v>
      </c>
      <c r="L755" s="5"/>
      <c r="M755" s="3" t="s">
        <v>1205</v>
      </c>
      <c r="N755" s="3" t="s">
        <v>1053</v>
      </c>
    </row>
    <row r="756" customFormat="false" ht="15" hidden="false" customHeight="true" outlineLevel="0" collapsed="false">
      <c r="A756" s="3" t="s">
        <v>1202</v>
      </c>
      <c r="B756" s="3" t="s">
        <v>34</v>
      </c>
      <c r="C756" s="3" t="n">
        <v>2022</v>
      </c>
      <c r="D756" s="3" t="s">
        <v>1206</v>
      </c>
      <c r="E756" s="4" t="s">
        <v>1207</v>
      </c>
      <c r="F756" s="3" t="s">
        <v>29</v>
      </c>
      <c r="G756" s="3" t="s">
        <v>19</v>
      </c>
      <c r="H756" s="3" t="s">
        <v>34</v>
      </c>
      <c r="I756" s="3"/>
      <c r="J756" s="3"/>
      <c r="K756" s="3" t="s">
        <v>1053</v>
      </c>
      <c r="L756" s="5"/>
      <c r="M756" s="3" t="s">
        <v>1205</v>
      </c>
      <c r="N756" s="3" t="s">
        <v>1053</v>
      </c>
    </row>
    <row r="757" customFormat="false" ht="15" hidden="false" customHeight="true" outlineLevel="0" collapsed="false">
      <c r="A757" s="3" t="s">
        <v>1202</v>
      </c>
      <c r="B757" s="3" t="s">
        <v>34</v>
      </c>
      <c r="C757" s="3" t="n">
        <v>2023</v>
      </c>
      <c r="D757" s="3" t="s">
        <v>1048</v>
      </c>
      <c r="E757" s="4" t="s">
        <v>1208</v>
      </c>
      <c r="F757" s="3" t="s">
        <v>18</v>
      </c>
      <c r="G757" s="3" t="s">
        <v>19</v>
      </c>
      <c r="H757" s="3" t="s">
        <v>15</v>
      </c>
      <c r="I757" s="3" t="s">
        <v>61</v>
      </c>
      <c r="J757" s="3" t="s">
        <v>21</v>
      </c>
      <c r="K757" s="3" t="s">
        <v>1053</v>
      </c>
      <c r="L757" s="5"/>
      <c r="M757" s="3" t="s">
        <v>1205</v>
      </c>
      <c r="N757" s="3" t="s">
        <v>1053</v>
      </c>
    </row>
    <row r="758" customFormat="false" ht="15" hidden="false" customHeight="true" outlineLevel="0" collapsed="false">
      <c r="A758" s="3" t="s">
        <v>1202</v>
      </c>
      <c r="B758" s="3" t="s">
        <v>34</v>
      </c>
      <c r="C758" s="3" t="n">
        <v>2024</v>
      </c>
      <c r="D758" s="3" t="s">
        <v>657</v>
      </c>
      <c r="E758" s="4" t="s">
        <v>1209</v>
      </c>
      <c r="F758" s="3" t="s">
        <v>29</v>
      </c>
      <c r="G758" s="3" t="s">
        <v>19</v>
      </c>
      <c r="H758" s="3" t="s">
        <v>34</v>
      </c>
      <c r="I758" s="3"/>
      <c r="J758" s="3"/>
      <c r="K758" s="3" t="s">
        <v>1053</v>
      </c>
      <c r="L758" s="5"/>
      <c r="M758" s="3" t="s">
        <v>1205</v>
      </c>
      <c r="N758" s="3" t="s">
        <v>1053</v>
      </c>
    </row>
    <row r="759" customFormat="false" ht="15" hidden="false" customHeight="true" outlineLevel="0" collapsed="false">
      <c r="A759" s="3" t="s">
        <v>1202</v>
      </c>
      <c r="B759" s="3" t="s">
        <v>34</v>
      </c>
      <c r="C759" s="3" t="n">
        <v>2025</v>
      </c>
      <c r="D759" s="3" t="s">
        <v>994</v>
      </c>
      <c r="E759" s="4" t="s">
        <v>1210</v>
      </c>
      <c r="F759" s="3" t="s">
        <v>29</v>
      </c>
      <c r="G759" s="3" t="s">
        <v>19</v>
      </c>
      <c r="H759" s="3" t="s">
        <v>34</v>
      </c>
      <c r="I759" s="3"/>
      <c r="J759" s="3"/>
      <c r="K759" s="3" t="s">
        <v>1053</v>
      </c>
      <c r="L759" s="5"/>
      <c r="M759" s="3" t="s">
        <v>1205</v>
      </c>
      <c r="N759" s="3" t="s">
        <v>1053</v>
      </c>
    </row>
  </sheetData>
  <autoFilter ref="A1:N759"/>
  <dataValidations count="5">
    <dataValidation allowBlank="true" errorStyle="stop" operator="between" showDropDown="false" showErrorMessage="false" showInputMessage="false" sqref="F2:F500" type="list">
      <formula1>"Dona,Home,No binari,Per verificar"</formula1>
      <formula2>0</formula2>
    </dataValidation>
    <dataValidation allowBlank="false" errorStyle="stop" operator="between" showDropDown="false" showErrorMessage="false" showInputMessage="false" sqref="G2:G500" type="list">
      <formula1>"Atorgat,Desert,No consta,No convocat,Col·lectiu,Pendent"</formula1>
      <formula2>0</formula2>
    </dataValidation>
    <dataValidation allowBlank="true" errorStyle="stop" operator="between" showDropDown="false" showErrorMessage="false" showInputMessage="false" sqref="H2:H500" type="list">
      <formula1>"Catalunya,País Valencià,Illes Balears,Catalunya del Nord,Andorra,Franja,L’Alguer,Altres"</formula1>
      <formula2>0</formula2>
    </dataValidation>
    <dataValidation allowBlank="true" errorStyle="stop" operator="between" showDropDown="false" showErrorMessage="false" showInputMessage="false" sqref="I2:I500" type="list">
      <formula1>"Abans del 2000,Des del 2000,Per verificar"</formula1>
      <formula2>0</formula2>
    </dataValidation>
    <dataValidation allowBlank="true" errorStyle="stop" operator="between" showDropDown="false" showErrorMessage="false" showInputMessage="false" sqref="J2:J500" type="list">
      <formula1>"Sí,No"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8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40"/>
    <col collapsed="false" customWidth="true" hidden="false" outlineLevel="0" max="2" min="2" style="1" width="22"/>
    <col collapsed="false" customWidth="true" hidden="false" outlineLevel="0" max="3" min="3" style="1" width="14"/>
    <col collapsed="false" customWidth="true" hidden="false" outlineLevel="0" max="6" min="4" style="1" width="12"/>
    <col collapsed="false" customWidth="true" hidden="false" outlineLevel="0" max="7" min="7" style="1" width="16"/>
    <col collapsed="false" customWidth="true" hidden="false" outlineLevel="0" max="12" min="8" style="1" width="12"/>
  </cols>
  <sheetData>
    <row r="1" customFormat="false" ht="15.75" hidden="false" customHeight="true" outlineLevel="0" collapsed="false">
      <c r="A1" s="7" t="s">
        <v>1211</v>
      </c>
    </row>
    <row r="2" customFormat="false" ht="30" hidden="false" customHeight="true" outlineLevel="0" collapsed="false">
      <c r="A2" s="8" t="s">
        <v>1212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4" customFormat="false" ht="26.25" hidden="false" customHeight="true" outlineLevel="0" collapsed="false">
      <c r="A4" s="2" t="s">
        <v>1213</v>
      </c>
      <c r="B4" s="2" t="s">
        <v>1214</v>
      </c>
      <c r="C4" s="2" t="s">
        <v>1215</v>
      </c>
      <c r="D4" s="2" t="s">
        <v>1216</v>
      </c>
      <c r="E4" s="2" t="s">
        <v>1217</v>
      </c>
      <c r="F4" s="2" t="s">
        <v>1218</v>
      </c>
      <c r="G4" s="9"/>
      <c r="H4" s="9"/>
      <c r="I4" s="9"/>
      <c r="J4" s="9"/>
      <c r="K4" s="9"/>
      <c r="L4" s="9"/>
    </row>
    <row r="5" customFormat="false" ht="15" hidden="false" customHeight="true" outlineLevel="0" collapsed="false">
      <c r="A5" s="10" t="s">
        <v>1219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</row>
    <row r="6" customFormat="false" ht="15" hidden="false" customHeight="true" outlineLevel="0" collapsed="false">
      <c r="A6" s="9" t="s">
        <v>14</v>
      </c>
      <c r="B6" s="9" t="s">
        <v>15</v>
      </c>
      <c r="C6" s="9" t="n">
        <f aca="false">D6+E6</f>
        <v>26</v>
      </c>
      <c r="D6" s="9" t="n">
        <f aca="false">COUNTIFS(Guardons!$A$2:$A$759,$A6,Guardons!$F$2:$F$759,"Dona",Guardons!$G$2:$G$759,"Atorgat")</f>
        <v>6</v>
      </c>
      <c r="E6" s="9" t="n">
        <f aca="false">COUNTIFS(Guardons!$A$2:$A$759,$A6,Guardons!$F$2:$F$759,"Home",Guardons!$G$2:$G$759,"Atorgat")</f>
        <v>20</v>
      </c>
      <c r="F6" s="11" t="n">
        <f aca="false">IF(C6=0,"",D6/C6)</f>
        <v>0.230769230769231</v>
      </c>
      <c r="G6" s="9"/>
      <c r="H6" s="9"/>
      <c r="I6" s="9"/>
      <c r="J6" s="9"/>
      <c r="K6" s="9"/>
      <c r="L6" s="9"/>
    </row>
    <row r="7" customFormat="false" ht="15" hidden="false" customHeight="true" outlineLevel="0" collapsed="false">
      <c r="A7" s="9" t="s">
        <v>86</v>
      </c>
      <c r="B7" s="9" t="s">
        <v>15</v>
      </c>
      <c r="C7" s="9" t="n">
        <f aca="false">D7+E7</f>
        <v>21</v>
      </c>
      <c r="D7" s="9" t="n">
        <f aca="false">COUNTIFS(Guardons!$A$2:$A$759,$A7,Guardons!$F$2:$F$759,"Dona",Guardons!$G$2:$G$759,"Atorgat")</f>
        <v>3</v>
      </c>
      <c r="E7" s="9" t="n">
        <f aca="false">COUNTIFS(Guardons!$A$2:$A$759,$A7,Guardons!$F$2:$F$759,"Home",Guardons!$G$2:$G$759,"Atorgat")</f>
        <v>18</v>
      </c>
      <c r="F7" s="11" t="n">
        <f aca="false">IF(C7=0,"",D7/C7)</f>
        <v>0.142857142857143</v>
      </c>
      <c r="G7" s="9"/>
      <c r="H7" s="9"/>
      <c r="I7" s="9"/>
      <c r="J7" s="9"/>
      <c r="K7" s="9"/>
      <c r="L7" s="9"/>
    </row>
    <row r="8" customFormat="false" ht="15" hidden="false" customHeight="true" outlineLevel="0" collapsed="false">
      <c r="A8" s="9" t="s">
        <v>134</v>
      </c>
      <c r="B8" s="9" t="s">
        <v>15</v>
      </c>
      <c r="C8" s="9" t="n">
        <f aca="false">D8+E8</f>
        <v>25</v>
      </c>
      <c r="D8" s="9" t="n">
        <f aca="false">COUNTIFS(Guardons!$A$2:$A$759,$A8,Guardons!$F$2:$F$759,"Dona",Guardons!$G$2:$G$759,"Atorgat")</f>
        <v>11</v>
      </c>
      <c r="E8" s="9" t="n">
        <f aca="false">COUNTIFS(Guardons!$A$2:$A$759,$A8,Guardons!$F$2:$F$759,"Home",Guardons!$G$2:$G$759,"Atorgat")</f>
        <v>14</v>
      </c>
      <c r="F8" s="11" t="n">
        <f aca="false">IF(C8=0,"",D8/C8)</f>
        <v>0.44</v>
      </c>
      <c r="G8" s="9"/>
      <c r="H8" s="9"/>
      <c r="I8" s="9"/>
      <c r="J8" s="9"/>
      <c r="K8" s="9"/>
      <c r="L8" s="9"/>
    </row>
    <row r="9" customFormat="false" ht="15" hidden="false" customHeight="true" outlineLevel="0" collapsed="false">
      <c r="A9" s="9" t="s">
        <v>189</v>
      </c>
      <c r="B9" s="9" t="s">
        <v>37</v>
      </c>
      <c r="C9" s="9" t="n">
        <f aca="false">D9+E9</f>
        <v>26</v>
      </c>
      <c r="D9" s="9" t="n">
        <f aca="false">COUNTIFS(Guardons!$A$2:$A$759,$A9,Guardons!$F$2:$F$759,"Dona",Guardons!$G$2:$G$759,"Atorgat")</f>
        <v>5</v>
      </c>
      <c r="E9" s="9" t="n">
        <f aca="false">COUNTIFS(Guardons!$A$2:$A$759,$A9,Guardons!$F$2:$F$759,"Home",Guardons!$G$2:$G$759,"Atorgat")</f>
        <v>21</v>
      </c>
      <c r="F9" s="11" t="n">
        <f aca="false">IF(C9=0,"",D9/C9)</f>
        <v>0.192307692307692</v>
      </c>
      <c r="G9" s="9"/>
      <c r="H9" s="9"/>
      <c r="I9" s="9"/>
      <c r="J9" s="9"/>
      <c r="K9" s="9"/>
      <c r="L9" s="9"/>
    </row>
    <row r="10" customFormat="false" ht="15" hidden="false" customHeight="true" outlineLevel="0" collapsed="false">
      <c r="A10" s="9" t="s">
        <v>236</v>
      </c>
      <c r="B10" s="9" t="s">
        <v>37</v>
      </c>
      <c r="C10" s="9" t="n">
        <f aca="false">D10+E10</f>
        <v>25</v>
      </c>
      <c r="D10" s="9" t="n">
        <f aca="false">COUNTIFS(Guardons!$A$2:$A$759,$A10,Guardons!$F$2:$F$759,"Dona",Guardons!$G$2:$G$759,"Atorgat")</f>
        <v>5</v>
      </c>
      <c r="E10" s="9" t="n">
        <f aca="false">COUNTIFS(Guardons!$A$2:$A$759,$A10,Guardons!$F$2:$F$759,"Home",Guardons!$G$2:$G$759,"Atorgat")</f>
        <v>20</v>
      </c>
      <c r="F10" s="11" t="n">
        <f aca="false">IF(C10=0,"",D10/C10)</f>
        <v>0.2</v>
      </c>
      <c r="G10" s="9"/>
      <c r="H10" s="9"/>
      <c r="I10" s="9"/>
      <c r="J10" s="9"/>
      <c r="K10" s="9"/>
      <c r="L10" s="9"/>
    </row>
    <row r="11" customFormat="false" ht="15" hidden="false" customHeight="true" outlineLevel="0" collapsed="false">
      <c r="A11" s="9" t="s">
        <v>287</v>
      </c>
      <c r="B11" s="9" t="s">
        <v>34</v>
      </c>
      <c r="C11" s="9" t="n">
        <f aca="false">D11+E11</f>
        <v>26</v>
      </c>
      <c r="D11" s="9" t="n">
        <f aca="false">COUNTIFS(Guardons!$A$2:$A$759,$A11,Guardons!$F$2:$F$759,"Dona",Guardons!$G$2:$G$759,"Atorgat")</f>
        <v>2</v>
      </c>
      <c r="E11" s="9" t="n">
        <f aca="false">COUNTIFS(Guardons!$A$2:$A$759,$A11,Guardons!$F$2:$F$759,"Home",Guardons!$G$2:$G$759,"Atorgat")</f>
        <v>24</v>
      </c>
      <c r="F11" s="11" t="n">
        <f aca="false">IF(C11=0,"",D11/C11)</f>
        <v>0.0769230769230769</v>
      </c>
      <c r="G11" s="9"/>
      <c r="H11" s="9"/>
      <c r="I11" s="9"/>
      <c r="J11" s="9"/>
      <c r="K11" s="9"/>
      <c r="L11" s="9"/>
    </row>
    <row r="12" customFormat="false" ht="15" hidden="false" customHeight="true" outlineLevel="0" collapsed="false">
      <c r="A12" s="9" t="s">
        <v>343</v>
      </c>
      <c r="B12" s="9" t="s">
        <v>344</v>
      </c>
      <c r="C12" s="9" t="n">
        <f aca="false">D12+E12</f>
        <v>24</v>
      </c>
      <c r="D12" s="9" t="n">
        <f aca="false">COUNTIFS(Guardons!$A$2:$A$759,$A12,Guardons!$F$2:$F$759,"Dona",Guardons!$G$2:$G$759,"Atorgat")</f>
        <v>8</v>
      </c>
      <c r="E12" s="9" t="n">
        <f aca="false">COUNTIFS(Guardons!$A$2:$A$759,$A12,Guardons!$F$2:$F$759,"Home",Guardons!$G$2:$G$759,"Atorgat")</f>
        <v>16</v>
      </c>
      <c r="F12" s="11" t="n">
        <f aca="false">IF(C12=0,"",D12/C12)</f>
        <v>0.333333333333333</v>
      </c>
      <c r="G12" s="9"/>
      <c r="H12" s="9"/>
      <c r="I12" s="9"/>
      <c r="J12" s="9"/>
      <c r="K12" s="9"/>
      <c r="L12" s="9"/>
    </row>
    <row r="13" customFormat="false" ht="15" hidden="false" customHeight="true" outlineLevel="0" collapsed="false">
      <c r="A13" s="9" t="s">
        <v>386</v>
      </c>
      <c r="B13" s="9" t="s">
        <v>15</v>
      </c>
      <c r="C13" s="9" t="n">
        <f aca="false">D13+E13</f>
        <v>26</v>
      </c>
      <c r="D13" s="9" t="n">
        <f aca="false">COUNTIFS(Guardons!$A$2:$A$759,$A13,Guardons!$F$2:$F$759,"Dona",Guardons!$G$2:$G$759,"Atorgat")</f>
        <v>3</v>
      </c>
      <c r="E13" s="9" t="n">
        <f aca="false">COUNTIFS(Guardons!$A$2:$A$759,$A13,Guardons!$F$2:$F$759,"Home",Guardons!$G$2:$G$759,"Atorgat")</f>
        <v>23</v>
      </c>
      <c r="F13" s="11" t="n">
        <f aca="false">IF(C13=0,"",D13/C13)</f>
        <v>0.115384615384615</v>
      </c>
      <c r="G13" s="9"/>
      <c r="H13" s="9"/>
      <c r="I13" s="9"/>
      <c r="J13" s="9"/>
      <c r="K13" s="9"/>
      <c r="L13" s="9"/>
    </row>
    <row r="14" customFormat="false" ht="15" hidden="false" customHeight="true" outlineLevel="0" collapsed="false">
      <c r="A14" s="9" t="s">
        <v>425</v>
      </c>
      <c r="B14" s="9" t="s">
        <v>344</v>
      </c>
      <c r="C14" s="9" t="n">
        <f aca="false">D14+E14</f>
        <v>26</v>
      </c>
      <c r="D14" s="9" t="n">
        <f aca="false">COUNTIFS(Guardons!$A$2:$A$759,$A14,Guardons!$F$2:$F$759,"Dona",Guardons!$G$2:$G$759,"Atorgat")</f>
        <v>8</v>
      </c>
      <c r="E14" s="9" t="n">
        <f aca="false">COUNTIFS(Guardons!$A$2:$A$759,$A14,Guardons!$F$2:$F$759,"Home",Guardons!$G$2:$G$759,"Atorgat")</f>
        <v>18</v>
      </c>
      <c r="F14" s="11" t="n">
        <f aca="false">IF(C14=0,"",D14/C14)</f>
        <v>0.307692307692308</v>
      </c>
      <c r="G14" s="9"/>
      <c r="H14" s="9"/>
      <c r="I14" s="9"/>
      <c r="J14" s="9"/>
      <c r="K14" s="9"/>
      <c r="L14" s="9"/>
    </row>
    <row r="15" customFormat="false" ht="15" hidden="false" customHeight="true" outlineLevel="0" collapsed="false">
      <c r="A15" s="9" t="s">
        <v>454</v>
      </c>
      <c r="B15" s="9" t="s">
        <v>344</v>
      </c>
      <c r="C15" s="9" t="n">
        <f aca="false">D15+E15</f>
        <v>26</v>
      </c>
      <c r="D15" s="9" t="n">
        <f aca="false">COUNTIFS(Guardons!$A$2:$A$759,$A15,Guardons!$F$2:$F$759,"Dona",Guardons!$G$2:$G$759,"Atorgat")</f>
        <v>9</v>
      </c>
      <c r="E15" s="9" t="n">
        <f aca="false">COUNTIFS(Guardons!$A$2:$A$759,$A15,Guardons!$F$2:$F$759,"Home",Guardons!$G$2:$G$759,"Atorgat")</f>
        <v>17</v>
      </c>
      <c r="F15" s="11" t="n">
        <f aca="false">IF(C15=0,"",D15/C15)</f>
        <v>0.346153846153846</v>
      </c>
      <c r="G15" s="9"/>
      <c r="H15" s="9"/>
      <c r="I15" s="9"/>
      <c r="J15" s="9"/>
      <c r="K15" s="9"/>
      <c r="L15" s="9"/>
    </row>
    <row r="16" customFormat="false" ht="15" hidden="false" customHeight="true" outlineLevel="0" collapsed="false">
      <c r="A16" s="9" t="s">
        <v>485</v>
      </c>
      <c r="B16" s="9" t="s">
        <v>34</v>
      </c>
      <c r="C16" s="9" t="n">
        <f aca="false">D16+E16</f>
        <v>17</v>
      </c>
      <c r="D16" s="9" t="n">
        <f aca="false">COUNTIFS(Guardons!$A$2:$A$759,$A16,Guardons!$F$2:$F$759,"Dona",Guardons!$G$2:$G$759,"Atorgat")</f>
        <v>3</v>
      </c>
      <c r="E16" s="9" t="n">
        <f aca="false">COUNTIFS(Guardons!$A$2:$A$759,$A16,Guardons!$F$2:$F$759,"Home",Guardons!$G$2:$G$759,"Atorgat")</f>
        <v>14</v>
      </c>
      <c r="F16" s="11" t="n">
        <f aca="false">IF(C16=0,"",D16/C16)</f>
        <v>0.176470588235294</v>
      </c>
      <c r="G16" s="9"/>
      <c r="H16" s="9"/>
      <c r="I16" s="9"/>
      <c r="J16" s="9"/>
      <c r="K16" s="9"/>
      <c r="L16" s="9"/>
    </row>
    <row r="17" customFormat="false" ht="15" hidden="false" customHeight="true" outlineLevel="0" collapsed="false">
      <c r="A17" s="12" t="s">
        <v>1220</v>
      </c>
      <c r="B17" s="12"/>
      <c r="C17" s="12" t="n">
        <f aca="false">SUM(C6:C16)</f>
        <v>268</v>
      </c>
      <c r="D17" s="12" t="n">
        <f aca="false">SUM(D6:D16)</f>
        <v>63</v>
      </c>
      <c r="E17" s="12" t="n">
        <f aca="false">SUM(E6:E16)</f>
        <v>205</v>
      </c>
      <c r="F17" s="13" t="n">
        <f aca="false">IF(C17=0,"",D17/C17)</f>
        <v>0.235074626865672</v>
      </c>
      <c r="G17" s="9"/>
      <c r="H17" s="9"/>
      <c r="I17" s="9"/>
      <c r="J17" s="9"/>
      <c r="K17" s="9"/>
      <c r="L17" s="9"/>
    </row>
    <row r="18" customFormat="false" ht="15" hidden="false" customHeight="true" outlineLevel="0" collapsed="false">
      <c r="A18" s="9" t="s">
        <v>1221</v>
      </c>
      <c r="B18" s="9"/>
      <c r="C18" s="9" t="n">
        <f aca="false">C6+C7+C8+C9+C10+C11+C12</f>
        <v>173</v>
      </c>
      <c r="D18" s="9" t="n">
        <f aca="false">D6+D7+D8+D9+D10+D11+D12</f>
        <v>40</v>
      </c>
      <c r="E18" s="9" t="n">
        <f aca="false">E6+E7+E8+E9+E10+E11+E12</f>
        <v>133</v>
      </c>
      <c r="F18" s="11" t="n">
        <f aca="false">IF(C18=0,"",D18/C18)</f>
        <v>0.23121387283237</v>
      </c>
      <c r="G18" s="9"/>
      <c r="H18" s="9"/>
      <c r="I18" s="9"/>
      <c r="J18" s="9"/>
      <c r="K18" s="9"/>
      <c r="L18" s="9"/>
    </row>
    <row r="19" customFormat="false" ht="15" hidden="false" customHeight="true" outlineLevel="0" collapsed="false">
      <c r="A19" s="10" t="s">
        <v>1222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</row>
    <row r="20" customFormat="false" ht="15" hidden="false" customHeight="true" outlineLevel="0" collapsed="false">
      <c r="A20" s="9" t="s">
        <v>515</v>
      </c>
      <c r="B20" s="9" t="s">
        <v>15</v>
      </c>
      <c r="C20" s="9" t="n">
        <f aca="false">D20+E20</f>
        <v>26</v>
      </c>
      <c r="D20" s="9" t="n">
        <f aca="false">COUNTIFS(Guardons!$A$2:$A$759,$A20,Guardons!$F$2:$F$759,"Dona",Guardons!$G$2:$G$759,"Atorgat")</f>
        <v>5</v>
      </c>
      <c r="E20" s="9" t="n">
        <f aca="false">COUNTIFS(Guardons!$A$2:$A$759,$A20,Guardons!$F$2:$F$759,"Home",Guardons!$G$2:$G$759,"Atorgat")</f>
        <v>21</v>
      </c>
      <c r="F20" s="11" t="n">
        <f aca="false">IF(C20=0,"",D20/C20)</f>
        <v>0.192307692307692</v>
      </c>
      <c r="G20" s="9"/>
      <c r="H20" s="9"/>
      <c r="I20" s="9"/>
      <c r="J20" s="9"/>
      <c r="K20" s="9"/>
      <c r="L20" s="9"/>
    </row>
    <row r="21" customFormat="false" ht="15" hidden="false" customHeight="true" outlineLevel="0" collapsed="false">
      <c r="A21" s="9" t="s">
        <v>560</v>
      </c>
      <c r="B21" s="9" t="s">
        <v>15</v>
      </c>
      <c r="C21" s="9" t="n">
        <f aca="false">D21+E21</f>
        <v>24</v>
      </c>
      <c r="D21" s="9" t="n">
        <f aca="false">COUNTIFS(Guardons!$A$2:$A$759,$A21,Guardons!$F$2:$F$759,"Dona",Guardons!$G$2:$G$759,"Atorgat")</f>
        <v>10</v>
      </c>
      <c r="E21" s="9" t="n">
        <f aca="false">COUNTIFS(Guardons!$A$2:$A$759,$A21,Guardons!$F$2:$F$759,"Home",Guardons!$G$2:$G$759,"Atorgat")</f>
        <v>14</v>
      </c>
      <c r="F21" s="11" t="n">
        <f aca="false">IF(C21=0,"",D21/C21)</f>
        <v>0.416666666666667</v>
      </c>
      <c r="G21" s="9"/>
      <c r="H21" s="9"/>
      <c r="I21" s="9"/>
      <c r="J21" s="9"/>
      <c r="K21" s="9"/>
      <c r="L21" s="9"/>
    </row>
    <row r="22" customFormat="false" ht="15" hidden="false" customHeight="true" outlineLevel="0" collapsed="false">
      <c r="A22" s="9" t="s">
        <v>599</v>
      </c>
      <c r="B22" s="9" t="s">
        <v>15</v>
      </c>
      <c r="C22" s="9" t="n">
        <f aca="false">D22+E22</f>
        <v>30</v>
      </c>
      <c r="D22" s="9" t="n">
        <f aca="false">COUNTIFS(Guardons!$A$2:$A$759,$A22,Guardons!$F$2:$F$759,"Dona",Guardons!$G$2:$G$759,"Atorgat")</f>
        <v>9</v>
      </c>
      <c r="E22" s="9" t="n">
        <f aca="false">COUNTIFS(Guardons!$A$2:$A$759,$A22,Guardons!$F$2:$F$759,"Home",Guardons!$G$2:$G$759,"Atorgat")</f>
        <v>21</v>
      </c>
      <c r="F22" s="11" t="n">
        <f aca="false">IF(C22=0,"",D22/C22)</f>
        <v>0.3</v>
      </c>
      <c r="G22" s="9"/>
      <c r="H22" s="9"/>
      <c r="I22" s="9"/>
      <c r="J22" s="9"/>
      <c r="K22" s="9"/>
      <c r="L22" s="9"/>
    </row>
    <row r="23" customFormat="false" ht="15" hidden="false" customHeight="true" outlineLevel="0" collapsed="false">
      <c r="A23" s="9" t="s">
        <v>659</v>
      </c>
      <c r="B23" s="9" t="s">
        <v>37</v>
      </c>
      <c r="C23" s="9" t="n">
        <f aca="false">D23+E23</f>
        <v>24</v>
      </c>
      <c r="D23" s="9" t="n">
        <f aca="false">COUNTIFS(Guardons!$A$2:$A$759,$A23,Guardons!$F$2:$F$759,"Dona",Guardons!$G$2:$G$759,"Atorgat")</f>
        <v>4</v>
      </c>
      <c r="E23" s="9" t="n">
        <f aca="false">COUNTIFS(Guardons!$A$2:$A$759,$A23,Guardons!$F$2:$F$759,"Home",Guardons!$G$2:$G$759,"Atorgat")</f>
        <v>20</v>
      </c>
      <c r="F23" s="11" t="n">
        <f aca="false">IF(C23=0,"",D23/C23)</f>
        <v>0.166666666666667</v>
      </c>
      <c r="G23" s="9"/>
      <c r="H23" s="9"/>
      <c r="I23" s="9"/>
      <c r="J23" s="9"/>
      <c r="K23" s="9"/>
      <c r="L23" s="9"/>
    </row>
    <row r="24" customFormat="false" ht="15" hidden="false" customHeight="true" outlineLevel="0" collapsed="false">
      <c r="A24" s="9" t="s">
        <v>694</v>
      </c>
      <c r="B24" s="9" t="s">
        <v>37</v>
      </c>
      <c r="C24" s="9" t="n">
        <f aca="false">D24+E24</f>
        <v>20</v>
      </c>
      <c r="D24" s="9" t="n">
        <f aca="false">COUNTIFS(Guardons!$A$2:$A$759,$A24,Guardons!$F$2:$F$759,"Dona",Guardons!$G$2:$G$759,"Atorgat")</f>
        <v>3</v>
      </c>
      <c r="E24" s="9" t="n">
        <f aca="false">COUNTIFS(Guardons!$A$2:$A$759,$A24,Guardons!$F$2:$F$759,"Home",Guardons!$G$2:$G$759,"Atorgat")</f>
        <v>17</v>
      </c>
      <c r="F24" s="11" t="n">
        <f aca="false">IF(C24=0,"",D24/C24)</f>
        <v>0.15</v>
      </c>
      <c r="G24" s="9"/>
      <c r="H24" s="9"/>
      <c r="I24" s="9"/>
      <c r="J24" s="9"/>
      <c r="K24" s="9"/>
      <c r="L24" s="9"/>
    </row>
    <row r="25" customFormat="false" ht="15" hidden="false" customHeight="true" outlineLevel="0" collapsed="false">
      <c r="A25" s="9" t="s">
        <v>728</v>
      </c>
      <c r="B25" s="9" t="s">
        <v>37</v>
      </c>
      <c r="C25" s="9" t="n">
        <f aca="false">D25+E25</f>
        <v>25</v>
      </c>
      <c r="D25" s="9" t="n">
        <f aca="false">COUNTIFS(Guardons!$A$2:$A$759,$A25,Guardons!$F$2:$F$759,"Dona",Guardons!$G$2:$G$759,"Atorgat")</f>
        <v>6</v>
      </c>
      <c r="E25" s="9" t="n">
        <f aca="false">COUNTIFS(Guardons!$A$2:$A$759,$A25,Guardons!$F$2:$F$759,"Home",Guardons!$G$2:$G$759,"Atorgat")</f>
        <v>19</v>
      </c>
      <c r="F25" s="11" t="n">
        <f aca="false">IF(C25=0,"",D25/C25)</f>
        <v>0.24</v>
      </c>
      <c r="G25" s="9"/>
      <c r="H25" s="9"/>
      <c r="I25" s="9"/>
      <c r="J25" s="9"/>
      <c r="K25" s="9"/>
      <c r="L25" s="9"/>
    </row>
    <row r="26" customFormat="false" ht="15" hidden="false" customHeight="true" outlineLevel="0" collapsed="false">
      <c r="A26" s="9" t="s">
        <v>770</v>
      </c>
      <c r="B26" s="9" t="s">
        <v>37</v>
      </c>
      <c r="C26" s="9" t="n">
        <f aca="false">D26+E26</f>
        <v>17</v>
      </c>
      <c r="D26" s="9" t="n">
        <f aca="false">COUNTIFS(Guardons!$A$2:$A$759,$A26,Guardons!$F$2:$F$759,"Dona",Guardons!$G$2:$G$759,"Atorgat")</f>
        <v>2</v>
      </c>
      <c r="E26" s="9" t="n">
        <f aca="false">COUNTIFS(Guardons!$A$2:$A$759,$A26,Guardons!$F$2:$F$759,"Home",Guardons!$G$2:$G$759,"Atorgat")</f>
        <v>15</v>
      </c>
      <c r="F26" s="11" t="n">
        <f aca="false">IF(C26=0,"",D26/C26)</f>
        <v>0.117647058823529</v>
      </c>
      <c r="G26" s="9"/>
      <c r="H26" s="9"/>
      <c r="I26" s="9"/>
      <c r="J26" s="9"/>
      <c r="K26" s="9"/>
      <c r="L26" s="9"/>
    </row>
    <row r="27" customFormat="false" ht="15" hidden="false" customHeight="true" outlineLevel="0" collapsed="false">
      <c r="A27" s="9" t="s">
        <v>798</v>
      </c>
      <c r="B27" s="9" t="s">
        <v>37</v>
      </c>
      <c r="C27" s="9" t="n">
        <f aca="false">D27+E27</f>
        <v>26</v>
      </c>
      <c r="D27" s="9" t="n">
        <f aca="false">COUNTIFS(Guardons!$A$2:$A$759,$A27,Guardons!$F$2:$F$759,"Dona",Guardons!$G$2:$G$759,"Atorgat")</f>
        <v>6</v>
      </c>
      <c r="E27" s="9" t="n">
        <f aca="false">COUNTIFS(Guardons!$A$2:$A$759,$A27,Guardons!$F$2:$F$759,"Home",Guardons!$G$2:$G$759,"Atorgat")</f>
        <v>20</v>
      </c>
      <c r="F27" s="11" t="n">
        <f aca="false">IF(C27=0,"",D27/C27)</f>
        <v>0.230769230769231</v>
      </c>
      <c r="G27" s="9"/>
      <c r="H27" s="9"/>
      <c r="I27" s="9"/>
      <c r="J27" s="9"/>
      <c r="K27" s="9"/>
      <c r="L27" s="9"/>
    </row>
    <row r="28" customFormat="false" ht="15" hidden="false" customHeight="true" outlineLevel="0" collapsed="false">
      <c r="A28" s="9" t="s">
        <v>844</v>
      </c>
      <c r="B28" s="9" t="s">
        <v>37</v>
      </c>
      <c r="C28" s="9" t="n">
        <f aca="false">D28+E28</f>
        <v>24</v>
      </c>
      <c r="D28" s="9" t="n">
        <f aca="false">COUNTIFS(Guardons!$A$2:$A$759,$A28,Guardons!$F$2:$F$759,"Dona",Guardons!$G$2:$G$759,"Atorgat")</f>
        <v>2</v>
      </c>
      <c r="E28" s="9" t="n">
        <f aca="false">COUNTIFS(Guardons!$A$2:$A$759,$A28,Guardons!$F$2:$F$759,"Home",Guardons!$G$2:$G$759,"Atorgat")</f>
        <v>22</v>
      </c>
      <c r="F28" s="11" t="n">
        <f aca="false">IF(C28=0,"",D28/C28)</f>
        <v>0.0833333333333333</v>
      </c>
      <c r="G28" s="9"/>
      <c r="H28" s="9"/>
      <c r="I28" s="9"/>
      <c r="J28" s="9"/>
      <c r="K28" s="9"/>
      <c r="L28" s="9"/>
    </row>
    <row r="29" customFormat="false" ht="15" hidden="false" customHeight="true" outlineLevel="0" collapsed="false">
      <c r="A29" s="9" t="s">
        <v>885</v>
      </c>
      <c r="B29" s="9" t="s">
        <v>37</v>
      </c>
      <c r="C29" s="9" t="n">
        <f aca="false">D29+E29</f>
        <v>15</v>
      </c>
      <c r="D29" s="9" t="n">
        <f aca="false">COUNTIFS(Guardons!$A$2:$A$759,$A29,Guardons!$F$2:$F$759,"Dona",Guardons!$G$2:$G$759,"Atorgat")</f>
        <v>5</v>
      </c>
      <c r="E29" s="9" t="n">
        <f aca="false">COUNTIFS(Guardons!$A$2:$A$759,$A29,Guardons!$F$2:$F$759,"Home",Guardons!$G$2:$G$759,"Atorgat")</f>
        <v>10</v>
      </c>
      <c r="F29" s="11" t="n">
        <f aca="false">IF(C29=0,"",D29/C29)</f>
        <v>0.333333333333333</v>
      </c>
      <c r="G29" s="9"/>
      <c r="H29" s="9"/>
      <c r="I29" s="9"/>
      <c r="J29" s="9"/>
      <c r="K29" s="9"/>
      <c r="L29" s="9"/>
    </row>
    <row r="30" customFormat="false" ht="15" hidden="false" customHeight="true" outlineLevel="0" collapsed="false">
      <c r="A30" s="9" t="s">
        <v>915</v>
      </c>
      <c r="B30" s="9" t="s">
        <v>37</v>
      </c>
      <c r="C30" s="9" t="n">
        <f aca="false">D30+E30</f>
        <v>18</v>
      </c>
      <c r="D30" s="9" t="n">
        <f aca="false">COUNTIFS(Guardons!$A$2:$A$759,$A30,Guardons!$F$2:$F$759,"Dona",Guardons!$G$2:$G$759,"Atorgat")</f>
        <v>4</v>
      </c>
      <c r="E30" s="9" t="n">
        <f aca="false">COUNTIFS(Guardons!$A$2:$A$759,$A30,Guardons!$F$2:$F$759,"Home",Guardons!$G$2:$G$759,"Atorgat")</f>
        <v>14</v>
      </c>
      <c r="F30" s="11" t="n">
        <f aca="false">IF(C30=0,"",D30/C30)</f>
        <v>0.222222222222222</v>
      </c>
      <c r="G30" s="9"/>
      <c r="H30" s="9"/>
      <c r="I30" s="9"/>
      <c r="J30" s="9"/>
      <c r="K30" s="9"/>
      <c r="L30" s="9"/>
    </row>
    <row r="31" customFormat="false" ht="15" hidden="false" customHeight="true" outlineLevel="0" collapsed="false">
      <c r="A31" s="9" t="s">
        <v>945</v>
      </c>
      <c r="B31" s="9" t="s">
        <v>34</v>
      </c>
      <c r="C31" s="9" t="n">
        <f aca="false">D31+E31</f>
        <v>21</v>
      </c>
      <c r="D31" s="9" t="n">
        <f aca="false">COUNTIFS(Guardons!$A$2:$A$759,$A31,Guardons!$F$2:$F$759,"Dona",Guardons!$G$2:$G$759,"Atorgat")</f>
        <v>10</v>
      </c>
      <c r="E31" s="9" t="n">
        <f aca="false">COUNTIFS(Guardons!$A$2:$A$759,$A31,Guardons!$F$2:$F$759,"Home",Guardons!$G$2:$G$759,"Atorgat")</f>
        <v>11</v>
      </c>
      <c r="F31" s="11" t="n">
        <f aca="false">IF(C31=0,"",D31/C31)</f>
        <v>0.476190476190476</v>
      </c>
      <c r="G31" s="9"/>
      <c r="H31" s="9"/>
      <c r="I31" s="9"/>
      <c r="J31" s="9"/>
      <c r="K31" s="9"/>
      <c r="L31" s="9"/>
    </row>
    <row r="32" customFormat="false" ht="15" hidden="false" customHeight="true" outlineLevel="0" collapsed="false">
      <c r="A32" s="9" t="s">
        <v>979</v>
      </c>
      <c r="B32" s="9" t="s">
        <v>34</v>
      </c>
      <c r="C32" s="9" t="n">
        <f aca="false">D32+E32</f>
        <v>15</v>
      </c>
      <c r="D32" s="9" t="n">
        <f aca="false">COUNTIFS(Guardons!$A$2:$A$759,$A32,Guardons!$F$2:$F$759,"Dona",Guardons!$G$2:$G$759,"Atorgat")</f>
        <v>3</v>
      </c>
      <c r="E32" s="9" t="n">
        <f aca="false">COUNTIFS(Guardons!$A$2:$A$759,$A32,Guardons!$F$2:$F$759,"Home",Guardons!$G$2:$G$759,"Atorgat")</f>
        <v>12</v>
      </c>
      <c r="F32" s="11" t="n">
        <f aca="false">IF(C32=0,"",D32/C32)</f>
        <v>0.2</v>
      </c>
      <c r="G32" s="9"/>
      <c r="H32" s="9"/>
      <c r="I32" s="9"/>
      <c r="J32" s="9"/>
      <c r="K32" s="9"/>
      <c r="L32" s="9"/>
    </row>
    <row r="33" customFormat="false" ht="15" hidden="false" customHeight="true" outlineLevel="0" collapsed="false">
      <c r="A33" s="9" t="s">
        <v>1003</v>
      </c>
      <c r="B33" s="9" t="s">
        <v>34</v>
      </c>
      <c r="C33" s="9" t="n">
        <f aca="false">D33+E33</f>
        <v>14</v>
      </c>
      <c r="D33" s="9" t="n">
        <f aca="false">COUNTIFS(Guardons!$A$2:$A$759,$A33,Guardons!$F$2:$F$759,"Dona",Guardons!$G$2:$G$759,"Atorgat")</f>
        <v>4</v>
      </c>
      <c r="E33" s="9" t="n">
        <f aca="false">COUNTIFS(Guardons!$A$2:$A$759,$A33,Guardons!$F$2:$F$759,"Home",Guardons!$G$2:$G$759,"Atorgat")</f>
        <v>10</v>
      </c>
      <c r="F33" s="11" t="n">
        <f aca="false">IF(C33=0,"",D33/C33)</f>
        <v>0.285714285714286</v>
      </c>
      <c r="G33" s="9"/>
      <c r="H33" s="9"/>
      <c r="I33" s="9"/>
      <c r="J33" s="9"/>
      <c r="K33" s="9"/>
      <c r="L33" s="9"/>
    </row>
    <row r="34" customFormat="false" ht="15" hidden="false" customHeight="true" outlineLevel="0" collapsed="false">
      <c r="A34" s="9" t="s">
        <v>1010</v>
      </c>
      <c r="B34" s="9" t="s">
        <v>34</v>
      </c>
      <c r="C34" s="9" t="n">
        <f aca="false">D34+E34</f>
        <v>13</v>
      </c>
      <c r="D34" s="9" t="n">
        <f aca="false">COUNTIFS(Guardons!$A$2:$A$759,$A34,Guardons!$F$2:$F$759,"Dona",Guardons!$G$2:$G$759,"Atorgat")</f>
        <v>8</v>
      </c>
      <c r="E34" s="9" t="n">
        <f aca="false">COUNTIFS(Guardons!$A$2:$A$759,$A34,Guardons!$F$2:$F$759,"Home",Guardons!$G$2:$G$759,"Atorgat")</f>
        <v>5</v>
      </c>
      <c r="F34" s="11" t="n">
        <f aca="false">IF(C34=0,"",D34/C34)</f>
        <v>0.615384615384615</v>
      </c>
      <c r="G34" s="9"/>
      <c r="H34" s="9"/>
      <c r="I34" s="9"/>
      <c r="J34" s="9"/>
      <c r="K34" s="9"/>
      <c r="L34" s="9"/>
    </row>
    <row r="35" customFormat="false" ht="15" hidden="false" customHeight="true" outlineLevel="0" collapsed="false">
      <c r="A35" s="9" t="s">
        <v>1030</v>
      </c>
      <c r="B35" s="9" t="s">
        <v>34</v>
      </c>
      <c r="C35" s="9" t="n">
        <f aca="false">D35+E35</f>
        <v>10</v>
      </c>
      <c r="D35" s="9" t="n">
        <f aca="false">COUNTIFS(Guardons!$A$2:$A$759,$A35,Guardons!$F$2:$F$759,"Dona",Guardons!$G$2:$G$759,"Atorgat")</f>
        <v>4</v>
      </c>
      <c r="E35" s="9" t="n">
        <f aca="false">COUNTIFS(Guardons!$A$2:$A$759,$A35,Guardons!$F$2:$F$759,"Home",Guardons!$G$2:$G$759,"Atorgat")</f>
        <v>6</v>
      </c>
      <c r="F35" s="11" t="n">
        <f aca="false">IF(C35=0,"",D35/C35)</f>
        <v>0.4</v>
      </c>
      <c r="G35" s="9"/>
      <c r="H35" s="9"/>
      <c r="I35" s="9"/>
      <c r="J35" s="9"/>
      <c r="K35" s="9"/>
      <c r="L35" s="9"/>
    </row>
    <row r="36" customFormat="false" ht="15" hidden="false" customHeight="true" outlineLevel="0" collapsed="false">
      <c r="A36" s="12" t="s">
        <v>1220</v>
      </c>
      <c r="B36" s="12"/>
      <c r="C36" s="12" t="n">
        <f aca="false">SUM(C20:C35)</f>
        <v>322</v>
      </c>
      <c r="D36" s="12" t="n">
        <f aca="false">SUM(D20:D35)</f>
        <v>85</v>
      </c>
      <c r="E36" s="12" t="n">
        <f aca="false">SUM(E20:E35)</f>
        <v>237</v>
      </c>
      <c r="F36" s="13" t="n">
        <f aca="false">IF(C36=0,"",D36/C36)</f>
        <v>0.263975155279503</v>
      </c>
      <c r="G36" s="9"/>
      <c r="H36" s="9"/>
      <c r="I36" s="9"/>
      <c r="J36" s="9"/>
      <c r="K36" s="9"/>
      <c r="L36" s="9"/>
    </row>
    <row r="37" customFormat="false" ht="15" hidden="false" customHeight="true" outlineLevel="0" collapsed="false">
      <c r="A37" s="10" t="s">
        <v>1223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</row>
    <row r="38" customFormat="false" ht="15" hidden="false" customHeight="true" outlineLevel="0" collapsed="false">
      <c r="A38" s="9" t="s">
        <v>1050</v>
      </c>
      <c r="B38" s="9" t="s">
        <v>15</v>
      </c>
      <c r="C38" s="9" t="n">
        <f aca="false">D38+E38</f>
        <v>27</v>
      </c>
      <c r="D38" s="9" t="n">
        <f aca="false">COUNTIFS(Guardons!$A$2:$A$759,$A38,Guardons!$F$2:$F$759,"Dona",Guardons!$G$2:$G$759,"Atorgat")</f>
        <v>17</v>
      </c>
      <c r="E38" s="9" t="n">
        <f aca="false">COUNTIFS(Guardons!$A$2:$A$759,$A38,Guardons!$F$2:$F$759,"Home",Guardons!$G$2:$G$759,"Atorgat")</f>
        <v>10</v>
      </c>
      <c r="F38" s="11" t="n">
        <f aca="false">IF(C38=0,"",D38/C38)</f>
        <v>0.62962962962963</v>
      </c>
      <c r="G38" s="9"/>
      <c r="H38" s="9"/>
      <c r="I38" s="9"/>
      <c r="J38" s="9"/>
      <c r="K38" s="9"/>
      <c r="L38" s="9"/>
    </row>
    <row r="39" customFormat="false" ht="15" hidden="false" customHeight="true" outlineLevel="0" collapsed="false">
      <c r="A39" s="9" t="s">
        <v>1099</v>
      </c>
      <c r="B39" s="9" t="s">
        <v>15</v>
      </c>
      <c r="C39" s="9" t="n">
        <f aca="false">D39+E39</f>
        <v>17</v>
      </c>
      <c r="D39" s="9" t="n">
        <f aca="false">COUNTIFS(Guardons!$A$2:$A$759,$A39,Guardons!$F$2:$F$759,"Dona",Guardons!$G$2:$G$759,"Atorgat")</f>
        <v>9</v>
      </c>
      <c r="E39" s="9" t="n">
        <f aca="false">COUNTIFS(Guardons!$A$2:$A$759,$A39,Guardons!$F$2:$F$759,"Home",Guardons!$G$2:$G$759,"Atorgat")</f>
        <v>8</v>
      </c>
      <c r="F39" s="11" t="n">
        <f aca="false">IF(C39=0,"",D39/C39)</f>
        <v>0.529411764705882</v>
      </c>
      <c r="G39" s="9"/>
      <c r="H39" s="9"/>
      <c r="I39" s="9"/>
      <c r="J39" s="9"/>
      <c r="K39" s="9"/>
      <c r="L39" s="9"/>
    </row>
    <row r="40" customFormat="false" ht="15" hidden="false" customHeight="true" outlineLevel="0" collapsed="false">
      <c r="A40" s="9" t="s">
        <v>1137</v>
      </c>
      <c r="B40" s="9" t="s">
        <v>34</v>
      </c>
      <c r="C40" s="9" t="n">
        <f aca="false">D40+E40</f>
        <v>8</v>
      </c>
      <c r="D40" s="9" t="n">
        <f aca="false">COUNTIFS(Guardons!$A$2:$A$759,$A40,Guardons!$F$2:$F$759,"Dona",Guardons!$G$2:$G$759,"Atorgat")</f>
        <v>0</v>
      </c>
      <c r="E40" s="9" t="n">
        <f aca="false">COUNTIFS(Guardons!$A$2:$A$759,$A40,Guardons!$F$2:$F$759,"Home",Guardons!$G$2:$G$759,"Atorgat")</f>
        <v>8</v>
      </c>
      <c r="F40" s="11" t="n">
        <f aca="false">IF(C40=0,"",D40/C40)</f>
        <v>0</v>
      </c>
      <c r="G40" s="9"/>
      <c r="H40" s="9"/>
      <c r="I40" s="9"/>
      <c r="J40" s="9"/>
      <c r="K40" s="9"/>
      <c r="L40" s="9"/>
    </row>
    <row r="41" customFormat="false" ht="15" hidden="false" customHeight="true" outlineLevel="0" collapsed="false">
      <c r="A41" s="9" t="s">
        <v>50</v>
      </c>
      <c r="B41" s="9" t="s">
        <v>344</v>
      </c>
      <c r="C41" s="9" t="n">
        <f aca="false">D41+E41</f>
        <v>8</v>
      </c>
      <c r="D41" s="9" t="n">
        <f aca="false">COUNTIFS(Guardons!$A$2:$A$759,$A41,Guardons!$F$2:$F$759,"Dona",Guardons!$G$2:$G$759,"Atorgat")</f>
        <v>3</v>
      </c>
      <c r="E41" s="9" t="n">
        <f aca="false">COUNTIFS(Guardons!$A$2:$A$759,$A41,Guardons!$F$2:$F$759,"Home",Guardons!$G$2:$G$759,"Atorgat")</f>
        <v>5</v>
      </c>
      <c r="F41" s="11" t="n">
        <f aca="false">IF(C41=0,"",D41/C41)</f>
        <v>0.375</v>
      </c>
      <c r="G41" s="9"/>
      <c r="H41" s="9"/>
      <c r="I41" s="9"/>
      <c r="J41" s="9"/>
      <c r="K41" s="9"/>
      <c r="L41" s="9"/>
    </row>
    <row r="42" customFormat="false" ht="15" hidden="false" customHeight="true" outlineLevel="0" collapsed="false">
      <c r="A42" s="9" t="s">
        <v>859</v>
      </c>
      <c r="B42" s="9" t="s">
        <v>344</v>
      </c>
      <c r="C42" s="9" t="n">
        <f aca="false">D42+E42</f>
        <v>8</v>
      </c>
      <c r="D42" s="9" t="n">
        <f aca="false">COUNTIFS(Guardons!$A$2:$A$759,$A42,Guardons!$F$2:$F$759,"Dona",Guardons!$G$2:$G$759,"Atorgat")</f>
        <v>4</v>
      </c>
      <c r="E42" s="9" t="n">
        <f aca="false">COUNTIFS(Guardons!$A$2:$A$759,$A42,Guardons!$F$2:$F$759,"Home",Guardons!$G$2:$G$759,"Atorgat")</f>
        <v>4</v>
      </c>
      <c r="F42" s="11" t="n">
        <f aca="false">IF(C42=0,"",D42/C42)</f>
        <v>0.5</v>
      </c>
      <c r="G42" s="9"/>
      <c r="H42" s="9"/>
      <c r="I42" s="9"/>
      <c r="J42" s="9"/>
      <c r="K42" s="9"/>
      <c r="L42" s="9"/>
    </row>
    <row r="43" customFormat="false" ht="15" hidden="false" customHeight="true" outlineLevel="0" collapsed="false">
      <c r="A43" s="9" t="s">
        <v>1185</v>
      </c>
      <c r="B43" s="9" t="s">
        <v>37</v>
      </c>
      <c r="C43" s="9" t="n">
        <f aca="false">D43+E43</f>
        <v>8</v>
      </c>
      <c r="D43" s="9" t="n">
        <f aca="false">COUNTIFS(Guardons!$A$2:$A$759,$A43,Guardons!$F$2:$F$759,"Dona",Guardons!$G$2:$G$759,"Atorgat")</f>
        <v>6</v>
      </c>
      <c r="E43" s="9" t="n">
        <f aca="false">COUNTIFS(Guardons!$A$2:$A$759,$A43,Guardons!$F$2:$F$759,"Home",Guardons!$G$2:$G$759,"Atorgat")</f>
        <v>2</v>
      </c>
      <c r="F43" s="11" t="n">
        <f aca="false">IF(C43=0,"",D43/C43)</f>
        <v>0.75</v>
      </c>
      <c r="G43" s="9"/>
      <c r="H43" s="9"/>
      <c r="I43" s="9"/>
      <c r="J43" s="9"/>
      <c r="K43" s="9"/>
      <c r="L43" s="9"/>
    </row>
    <row r="44" customFormat="false" ht="15" hidden="false" customHeight="true" outlineLevel="0" collapsed="false">
      <c r="A44" s="9" t="s">
        <v>1202</v>
      </c>
      <c r="B44" s="9" t="s">
        <v>34</v>
      </c>
      <c r="C44" s="9" t="n">
        <f aca="false">D44+E44</f>
        <v>5</v>
      </c>
      <c r="D44" s="9" t="n">
        <f aca="false">COUNTIFS(Guardons!$A$2:$A$759,$A44,Guardons!$F$2:$F$759,"Dona",Guardons!$G$2:$G$759,"Atorgat")</f>
        <v>2</v>
      </c>
      <c r="E44" s="9" t="n">
        <f aca="false">COUNTIFS(Guardons!$A$2:$A$759,$A44,Guardons!$F$2:$F$759,"Home",Guardons!$G$2:$G$759,"Atorgat")</f>
        <v>3</v>
      </c>
      <c r="F44" s="11" t="n">
        <f aca="false">IF(C44=0,"",D44/C44)</f>
        <v>0.4</v>
      </c>
      <c r="G44" s="9"/>
      <c r="H44" s="9"/>
      <c r="I44" s="9"/>
      <c r="J44" s="9"/>
      <c r="K44" s="9"/>
      <c r="L44" s="9"/>
    </row>
    <row r="45" customFormat="false" ht="15" hidden="false" customHeight="true" outlineLevel="0" collapsed="false">
      <c r="A45" s="12" t="s">
        <v>1220</v>
      </c>
      <c r="B45" s="12"/>
      <c r="C45" s="12" t="n">
        <f aca="false">SUM(C38:C44)</f>
        <v>81</v>
      </c>
      <c r="D45" s="12" t="n">
        <f aca="false">SUM(D38:D44)</f>
        <v>41</v>
      </c>
      <c r="E45" s="12" t="n">
        <f aca="false">SUM(E38:E44)</f>
        <v>40</v>
      </c>
      <c r="F45" s="13" t="n">
        <f aca="false">IF(C45=0,"",D45/C45)</f>
        <v>0.506172839506173</v>
      </c>
      <c r="G45" s="9"/>
      <c r="H45" s="9"/>
      <c r="I45" s="9"/>
      <c r="J45" s="9"/>
      <c r="K45" s="9"/>
      <c r="L45" s="9"/>
    </row>
    <row r="46" customFormat="false" ht="15" hidden="false" customHeight="true" outlineLevel="0" collapsed="false">
      <c r="A46" s="12" t="s">
        <v>1224</v>
      </c>
      <c r="B46" s="12"/>
      <c r="C46" s="12" t="n">
        <f aca="false">C17+C36+C45</f>
        <v>671</v>
      </c>
      <c r="D46" s="12" t="n">
        <f aca="false">D17+D36+D45</f>
        <v>189</v>
      </c>
      <c r="E46" s="12" t="n">
        <f aca="false">E17+E36+E45</f>
        <v>482</v>
      </c>
      <c r="F46" s="13" t="n">
        <f aca="false">IF(C46=0,"",D46/C46)</f>
        <v>0.28166915052161</v>
      </c>
      <c r="G46" s="9"/>
      <c r="H46" s="9"/>
      <c r="I46" s="9"/>
      <c r="J46" s="9"/>
      <c r="K46" s="9"/>
      <c r="L46" s="9"/>
    </row>
    <row r="47" customFormat="false" ht="15" hidden="false" customHeight="true" outlineLevel="0" collapsed="fals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</row>
    <row r="48" customFormat="false" ht="15" hidden="false" customHeight="true" outlineLevel="0" collapsed="fals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</row>
    <row r="49" customFormat="false" ht="39" hidden="false" customHeight="true" outlineLevel="0" collapsed="false">
      <c r="A49" s="2" t="s">
        <v>1225</v>
      </c>
      <c r="B49" s="2" t="s">
        <v>1226</v>
      </c>
      <c r="C49" s="2" t="s">
        <v>1227</v>
      </c>
      <c r="D49" s="2" t="s">
        <v>1228</v>
      </c>
      <c r="E49" s="2" t="s">
        <v>1229</v>
      </c>
      <c r="F49" s="2" t="s">
        <v>1230</v>
      </c>
      <c r="G49" s="2" t="s">
        <v>1231</v>
      </c>
      <c r="H49" s="2" t="s">
        <v>1232</v>
      </c>
      <c r="I49" s="2" t="s">
        <v>1233</v>
      </c>
      <c r="J49" s="2" t="s">
        <v>1234</v>
      </c>
      <c r="K49" s="2" t="s">
        <v>1235</v>
      </c>
      <c r="L49" s="2" t="s">
        <v>1236</v>
      </c>
    </row>
    <row r="50" customFormat="false" ht="15" hidden="false" customHeight="true" outlineLevel="0" collapsed="false">
      <c r="A50" s="9" t="s">
        <v>1237</v>
      </c>
      <c r="B50" s="9" t="n">
        <v>2000</v>
      </c>
      <c r="C50" s="9" t="n">
        <v>2004</v>
      </c>
      <c r="D50" s="9" t="n">
        <f aca="false">COUNTIFS(Guardons!$C$2:$C$759,"&gt;="&amp;$B50,Guardons!$C$2:$C$759,"&lt;="&amp;$C50,Guardons!$G$2:$G$759,"Atorgat",Guardons!$N$2:$N$759,"Consagració",Guardons!$F$2:$F$759,"Dona")+COUNTIFS(Guardons!$C$2:$C$759,"&gt;="&amp;$B50,Guardons!$C$2:$C$759,"&lt;="&amp;$C50,Guardons!$G$2:$G$759,"Atorgat",Guardons!$N$2:$N$759,"Consagració",Guardons!$F$2:$F$759,"Home")</f>
        <v>47</v>
      </c>
      <c r="E50" s="9" t="n">
        <f aca="false">COUNTIFS(Guardons!$C$2:$C$759,"&gt;="&amp;$B50,Guardons!$C$2:$C$759,"&lt;="&amp;$C50,Guardons!$G$2:$G$759,"Atorgat",Guardons!$N$2:$N$759,"Consagració",Guardons!$F$2:$F$759,"Dona")</f>
        <v>7</v>
      </c>
      <c r="F50" s="11" t="n">
        <f aca="false">IF(D50=0,"",E50/D50)</f>
        <v>0.148936170212766</v>
      </c>
      <c r="G50" s="9" t="n">
        <f aca="false">COUNTIFS(Guardons!$C$2:$C$759,"&gt;="&amp;$B50,Guardons!$C$2:$C$759,"&lt;="&amp;$C50,Guardons!$G$2:$G$759,"Atorgat",Guardons!$N$2:$N$759,"Territorial o local",Guardons!$F$2:$F$759,"Dona")+COUNTIFS(Guardons!$C$2:$C$759,"&gt;="&amp;$B50,Guardons!$C$2:$C$759,"&lt;="&amp;$C50,Guardons!$G$2:$G$759,"Atorgat",Guardons!$N$2:$N$759,"Territorial o local",Guardons!$F$2:$F$759,"Home")</f>
        <v>49</v>
      </c>
      <c r="H50" s="9" t="n">
        <f aca="false">COUNTIFS(Guardons!$C$2:$C$759,"&gt;="&amp;$B50,Guardons!$C$2:$C$759,"&lt;="&amp;$C50,Guardons!$G$2:$G$759,"Atorgat",Guardons!$N$2:$N$759,"Territorial o local",Guardons!$F$2:$F$759,"Dona")</f>
        <v>7</v>
      </c>
      <c r="I50" s="11" t="n">
        <f aca="false">IF(G50=0,"",H50/G50)</f>
        <v>0.142857142857143</v>
      </c>
      <c r="J50" s="9" t="n">
        <f aca="false">COUNTIFS(Guardons!$C$2:$C$759,"&gt;="&amp;$B50,Guardons!$C$2:$C$759,"&lt;="&amp;$C50,Guardons!$G$2:$G$759,"Atorgat",Guardons!$N$2:$N$759,"Debut o joves",Guardons!$F$2:$F$759,"Dona")+COUNTIFS(Guardons!$C$2:$C$759,"&gt;="&amp;$B50,Guardons!$C$2:$C$759,"&lt;="&amp;$C50,Guardons!$G$2:$G$759,"Atorgat",Guardons!$N$2:$N$759,"Debut o joves",Guardons!$F$2:$F$759,"Home")</f>
        <v>11</v>
      </c>
      <c r="K50" s="9" t="n">
        <f aca="false">COUNTIFS(Guardons!$C$2:$C$759,"&gt;="&amp;$B50,Guardons!$C$2:$C$759,"&lt;="&amp;$C50,Guardons!$G$2:$G$759,"Atorgat",Guardons!$N$2:$N$759,"Debut o joves",Guardons!$F$2:$F$759,"Dona")</f>
        <v>4</v>
      </c>
      <c r="L50" s="11" t="n">
        <f aca="false">IF(J50=0,"",K50/J50)</f>
        <v>0.363636363636364</v>
      </c>
    </row>
    <row r="51" customFormat="false" ht="15" hidden="false" customHeight="true" outlineLevel="0" collapsed="false">
      <c r="A51" s="9" t="s">
        <v>1238</v>
      </c>
      <c r="B51" s="9" t="n">
        <v>2005</v>
      </c>
      <c r="C51" s="9" t="n">
        <v>2009</v>
      </c>
      <c r="D51" s="9" t="n">
        <f aca="false">COUNTIFS(Guardons!$C$2:$C$759,"&gt;="&amp;$B51,Guardons!$C$2:$C$759,"&lt;="&amp;$C51,Guardons!$G$2:$G$759,"Atorgat",Guardons!$N$2:$N$759,"Consagració",Guardons!$F$2:$F$759,"Dona")+COUNTIFS(Guardons!$C$2:$C$759,"&gt;="&amp;$B51,Guardons!$C$2:$C$759,"&lt;="&amp;$C51,Guardons!$G$2:$G$759,"Atorgat",Guardons!$N$2:$N$759,"Consagració",Guardons!$F$2:$F$759,"Home")</f>
        <v>53</v>
      </c>
      <c r="E51" s="9" t="n">
        <f aca="false">COUNTIFS(Guardons!$C$2:$C$759,"&gt;="&amp;$B51,Guardons!$C$2:$C$759,"&lt;="&amp;$C51,Guardons!$G$2:$G$759,"Atorgat",Guardons!$N$2:$N$759,"Consagració",Guardons!$F$2:$F$759,"Dona")</f>
        <v>10</v>
      </c>
      <c r="F51" s="11" t="n">
        <f aca="false">IF(D51=0,"",E51/D51)</f>
        <v>0.188679245283019</v>
      </c>
      <c r="G51" s="9" t="n">
        <f aca="false">COUNTIFS(Guardons!$C$2:$C$759,"&gt;="&amp;$B51,Guardons!$C$2:$C$759,"&lt;="&amp;$C51,Guardons!$G$2:$G$759,"Atorgat",Guardons!$N$2:$N$759,"Territorial o local",Guardons!$F$2:$F$759,"Dona")+COUNTIFS(Guardons!$C$2:$C$759,"&gt;="&amp;$B51,Guardons!$C$2:$C$759,"&lt;="&amp;$C51,Guardons!$G$2:$G$759,"Atorgat",Guardons!$N$2:$N$759,"Territorial o local",Guardons!$F$2:$F$759,"Home")</f>
        <v>62</v>
      </c>
      <c r="H51" s="9" t="n">
        <f aca="false">COUNTIFS(Guardons!$C$2:$C$759,"&gt;="&amp;$B51,Guardons!$C$2:$C$759,"&lt;="&amp;$C51,Guardons!$G$2:$G$759,"Atorgat",Guardons!$N$2:$N$759,"Territorial o local",Guardons!$F$2:$F$759,"Dona")</f>
        <v>10</v>
      </c>
      <c r="I51" s="11" t="n">
        <f aca="false">IF(G51=0,"",H51/G51)</f>
        <v>0.161290322580645</v>
      </c>
      <c r="J51" s="9" t="n">
        <f aca="false">COUNTIFS(Guardons!$C$2:$C$759,"&gt;="&amp;$B51,Guardons!$C$2:$C$759,"&lt;="&amp;$C51,Guardons!$G$2:$G$759,"Atorgat",Guardons!$N$2:$N$759,"Debut o joves",Guardons!$F$2:$F$759,"Dona")+COUNTIFS(Guardons!$C$2:$C$759,"&gt;="&amp;$B51,Guardons!$C$2:$C$759,"&lt;="&amp;$C51,Guardons!$G$2:$G$759,"Atorgat",Guardons!$N$2:$N$759,"Debut o joves",Guardons!$F$2:$F$759,"Home")</f>
        <v>10</v>
      </c>
      <c r="K51" s="9" t="n">
        <f aca="false">COUNTIFS(Guardons!$C$2:$C$759,"&gt;="&amp;$B51,Guardons!$C$2:$C$759,"&lt;="&amp;$C51,Guardons!$G$2:$G$759,"Atorgat",Guardons!$N$2:$N$759,"Debut o joves",Guardons!$F$2:$F$759,"Dona")</f>
        <v>3</v>
      </c>
      <c r="L51" s="11" t="n">
        <f aca="false">IF(J51=0,"",K51/J51)</f>
        <v>0.3</v>
      </c>
    </row>
    <row r="52" customFormat="false" ht="15" hidden="false" customHeight="true" outlineLevel="0" collapsed="false">
      <c r="A52" s="9" t="s">
        <v>1239</v>
      </c>
      <c r="B52" s="9" t="n">
        <v>2010</v>
      </c>
      <c r="C52" s="9" t="n">
        <v>2014</v>
      </c>
      <c r="D52" s="9" t="n">
        <f aca="false">COUNTIFS(Guardons!$C$2:$C$759,"&gt;="&amp;$B52,Guardons!$C$2:$C$759,"&lt;="&amp;$C52,Guardons!$G$2:$G$759,"Atorgat",Guardons!$N$2:$N$759,"Consagració",Guardons!$F$2:$F$759,"Dona")+COUNTIFS(Guardons!$C$2:$C$759,"&gt;="&amp;$B52,Guardons!$C$2:$C$759,"&lt;="&amp;$C52,Guardons!$G$2:$G$759,"Atorgat",Guardons!$N$2:$N$759,"Consagració",Guardons!$F$2:$F$759,"Home")</f>
        <v>52</v>
      </c>
      <c r="E52" s="9" t="n">
        <f aca="false">COUNTIFS(Guardons!$C$2:$C$759,"&gt;="&amp;$B52,Guardons!$C$2:$C$759,"&lt;="&amp;$C52,Guardons!$G$2:$G$759,"Atorgat",Guardons!$N$2:$N$759,"Consagració",Guardons!$F$2:$F$759,"Dona")</f>
        <v>10</v>
      </c>
      <c r="F52" s="11" t="n">
        <f aca="false">IF(D52=0,"",E52/D52)</f>
        <v>0.192307692307692</v>
      </c>
      <c r="G52" s="9" t="n">
        <f aca="false">COUNTIFS(Guardons!$C$2:$C$759,"&gt;="&amp;$B52,Guardons!$C$2:$C$759,"&lt;="&amp;$C52,Guardons!$G$2:$G$759,"Atorgat",Guardons!$N$2:$N$759,"Territorial o local",Guardons!$F$2:$F$759,"Dona")+COUNTIFS(Guardons!$C$2:$C$759,"&gt;="&amp;$B52,Guardons!$C$2:$C$759,"&lt;="&amp;$C52,Guardons!$G$2:$G$759,"Atorgat",Guardons!$N$2:$N$759,"Territorial o local",Guardons!$F$2:$F$759,"Home")</f>
        <v>61</v>
      </c>
      <c r="H52" s="9" t="n">
        <f aca="false">COUNTIFS(Guardons!$C$2:$C$759,"&gt;="&amp;$B52,Guardons!$C$2:$C$759,"&lt;="&amp;$C52,Guardons!$G$2:$G$759,"Atorgat",Guardons!$N$2:$N$759,"Territorial o local",Guardons!$F$2:$F$759,"Dona")</f>
        <v>18</v>
      </c>
      <c r="I52" s="11" t="n">
        <f aca="false">IF(G52=0,"",H52/G52)</f>
        <v>0.295081967213115</v>
      </c>
      <c r="J52" s="9" t="n">
        <f aca="false">COUNTIFS(Guardons!$C$2:$C$759,"&gt;="&amp;$B52,Guardons!$C$2:$C$759,"&lt;="&amp;$C52,Guardons!$G$2:$G$759,"Atorgat",Guardons!$N$2:$N$759,"Debut o joves",Guardons!$F$2:$F$759,"Dona")+COUNTIFS(Guardons!$C$2:$C$759,"&gt;="&amp;$B52,Guardons!$C$2:$C$759,"&lt;="&amp;$C52,Guardons!$G$2:$G$759,"Atorgat",Guardons!$N$2:$N$759,"Debut o joves",Guardons!$F$2:$F$759,"Home")</f>
        <v>10</v>
      </c>
      <c r="K52" s="9" t="n">
        <f aca="false">COUNTIFS(Guardons!$C$2:$C$759,"&gt;="&amp;$B52,Guardons!$C$2:$C$759,"&lt;="&amp;$C52,Guardons!$G$2:$G$759,"Atorgat",Guardons!$N$2:$N$759,"Debut o joves",Guardons!$F$2:$F$759,"Dona")</f>
        <v>6</v>
      </c>
      <c r="L52" s="11" t="n">
        <f aca="false">IF(J52=0,"",K52/J52)</f>
        <v>0.6</v>
      </c>
    </row>
    <row r="53" customFormat="false" ht="15" hidden="false" customHeight="true" outlineLevel="0" collapsed="false">
      <c r="A53" s="9" t="s">
        <v>1240</v>
      </c>
      <c r="B53" s="9" t="n">
        <v>2015</v>
      </c>
      <c r="C53" s="9" t="n">
        <v>2019</v>
      </c>
      <c r="D53" s="9" t="n">
        <f aca="false">COUNTIFS(Guardons!$C$2:$C$759,"&gt;="&amp;$B53,Guardons!$C$2:$C$759,"&lt;="&amp;$C53,Guardons!$G$2:$G$759,"Atorgat",Guardons!$N$2:$N$759,"Consagració",Guardons!$F$2:$F$759,"Dona")+COUNTIFS(Guardons!$C$2:$C$759,"&gt;="&amp;$B53,Guardons!$C$2:$C$759,"&lt;="&amp;$C53,Guardons!$G$2:$G$759,"Atorgat",Guardons!$N$2:$N$759,"Consagració",Guardons!$F$2:$F$759,"Home")</f>
        <v>53</v>
      </c>
      <c r="E53" s="9" t="n">
        <f aca="false">COUNTIFS(Guardons!$C$2:$C$759,"&gt;="&amp;$B53,Guardons!$C$2:$C$759,"&lt;="&amp;$C53,Guardons!$G$2:$G$759,"Atorgat",Guardons!$N$2:$N$759,"Consagració",Guardons!$F$2:$F$759,"Dona")</f>
        <v>12</v>
      </c>
      <c r="F53" s="11" t="n">
        <f aca="false">IF(D53=0,"",E53/D53)</f>
        <v>0.226415094339623</v>
      </c>
      <c r="G53" s="9" t="n">
        <f aca="false">COUNTIFS(Guardons!$C$2:$C$759,"&gt;="&amp;$B53,Guardons!$C$2:$C$759,"&lt;="&amp;$C53,Guardons!$G$2:$G$759,"Atorgat",Guardons!$N$2:$N$759,"Territorial o local",Guardons!$F$2:$F$759,"Dona")+COUNTIFS(Guardons!$C$2:$C$759,"&gt;="&amp;$B53,Guardons!$C$2:$C$759,"&lt;="&amp;$C53,Guardons!$G$2:$G$759,"Atorgat",Guardons!$N$2:$N$759,"Territorial o local",Guardons!$F$2:$F$759,"Home")</f>
        <v>71</v>
      </c>
      <c r="H53" s="9" t="n">
        <f aca="false">COUNTIFS(Guardons!$C$2:$C$759,"&gt;="&amp;$B53,Guardons!$C$2:$C$759,"&lt;="&amp;$C53,Guardons!$G$2:$G$759,"Atorgat",Guardons!$N$2:$N$759,"Territorial o local",Guardons!$F$2:$F$759,"Dona")</f>
        <v>20</v>
      </c>
      <c r="I53" s="11" t="n">
        <f aca="false">IF(G53=0,"",H53/G53)</f>
        <v>0.28169014084507</v>
      </c>
      <c r="J53" s="9" t="n">
        <f aca="false">COUNTIFS(Guardons!$C$2:$C$759,"&gt;="&amp;$B53,Guardons!$C$2:$C$759,"&lt;="&amp;$C53,Guardons!$G$2:$G$759,"Atorgat",Guardons!$N$2:$N$759,"Debut o joves",Guardons!$F$2:$F$759,"Dona")+COUNTIFS(Guardons!$C$2:$C$759,"&gt;="&amp;$B53,Guardons!$C$2:$C$759,"&lt;="&amp;$C53,Guardons!$G$2:$G$759,"Atorgat",Guardons!$N$2:$N$759,"Debut o joves",Guardons!$F$2:$F$759,"Home")</f>
        <v>17</v>
      </c>
      <c r="K53" s="9" t="n">
        <f aca="false">COUNTIFS(Guardons!$C$2:$C$759,"&gt;="&amp;$B53,Guardons!$C$2:$C$759,"&lt;="&amp;$C53,Guardons!$G$2:$G$759,"Atorgat",Guardons!$N$2:$N$759,"Debut o joves",Guardons!$F$2:$F$759,"Dona")</f>
        <v>11</v>
      </c>
      <c r="L53" s="11" t="n">
        <f aca="false">IF(J53=0,"",K53/J53)</f>
        <v>0.647058823529412</v>
      </c>
    </row>
    <row r="54" customFormat="false" ht="15" hidden="false" customHeight="true" outlineLevel="0" collapsed="false">
      <c r="A54" s="9" t="s">
        <v>1241</v>
      </c>
      <c r="B54" s="9" t="n">
        <v>2020</v>
      </c>
      <c r="C54" s="9" t="n">
        <v>2025</v>
      </c>
      <c r="D54" s="9" t="n">
        <f aca="false">COUNTIFS(Guardons!$C$2:$C$759,"&gt;="&amp;$B54,Guardons!$C$2:$C$759,"&lt;="&amp;$C54,Guardons!$G$2:$G$759,"Atorgat",Guardons!$N$2:$N$759,"Consagració",Guardons!$F$2:$F$759,"Dona")+COUNTIFS(Guardons!$C$2:$C$759,"&gt;="&amp;$B54,Guardons!$C$2:$C$759,"&lt;="&amp;$C54,Guardons!$G$2:$G$759,"Atorgat",Guardons!$N$2:$N$759,"Consagració",Guardons!$F$2:$F$759,"Home")</f>
        <v>63</v>
      </c>
      <c r="E54" s="9" t="n">
        <f aca="false">COUNTIFS(Guardons!$C$2:$C$759,"&gt;="&amp;$B54,Guardons!$C$2:$C$759,"&lt;="&amp;$C54,Guardons!$G$2:$G$759,"Atorgat",Guardons!$N$2:$N$759,"Consagració",Guardons!$F$2:$F$759,"Dona")</f>
        <v>24</v>
      </c>
      <c r="F54" s="11" t="n">
        <f aca="false">IF(D54=0,"",E54/D54)</f>
        <v>0.380952380952381</v>
      </c>
      <c r="G54" s="9" t="n">
        <f aca="false">COUNTIFS(Guardons!$C$2:$C$759,"&gt;="&amp;$B54,Guardons!$C$2:$C$759,"&lt;="&amp;$C54,Guardons!$G$2:$G$759,"Atorgat",Guardons!$N$2:$N$759,"Territorial o local",Guardons!$F$2:$F$759,"Dona")+COUNTIFS(Guardons!$C$2:$C$759,"&gt;="&amp;$B54,Guardons!$C$2:$C$759,"&lt;="&amp;$C54,Guardons!$G$2:$G$759,"Atorgat",Guardons!$N$2:$N$759,"Territorial o local",Guardons!$F$2:$F$759,"Home")</f>
        <v>79</v>
      </c>
      <c r="H54" s="9" t="n">
        <f aca="false">COUNTIFS(Guardons!$C$2:$C$759,"&gt;="&amp;$B54,Guardons!$C$2:$C$759,"&lt;="&amp;$C54,Guardons!$G$2:$G$759,"Atorgat",Guardons!$N$2:$N$759,"Territorial o local",Guardons!$F$2:$F$759,"Dona")</f>
        <v>30</v>
      </c>
      <c r="I54" s="11" t="n">
        <f aca="false">IF(G54=0,"",H54/G54)</f>
        <v>0.379746835443038</v>
      </c>
      <c r="J54" s="9" t="n">
        <f aca="false">COUNTIFS(Guardons!$C$2:$C$759,"&gt;="&amp;$B54,Guardons!$C$2:$C$759,"&lt;="&amp;$C54,Guardons!$G$2:$G$759,"Atorgat",Guardons!$N$2:$N$759,"Debut o joves",Guardons!$F$2:$F$759,"Dona")+COUNTIFS(Guardons!$C$2:$C$759,"&gt;="&amp;$B54,Guardons!$C$2:$C$759,"&lt;="&amp;$C54,Guardons!$G$2:$G$759,"Atorgat",Guardons!$N$2:$N$759,"Debut o joves",Guardons!$F$2:$F$759,"Home")</f>
        <v>33</v>
      </c>
      <c r="K54" s="9" t="n">
        <f aca="false">COUNTIFS(Guardons!$C$2:$C$759,"&gt;="&amp;$B54,Guardons!$C$2:$C$759,"&lt;="&amp;$C54,Guardons!$G$2:$G$759,"Atorgat",Guardons!$N$2:$N$759,"Debut o joves",Guardons!$F$2:$F$759,"Dona")</f>
        <v>17</v>
      </c>
      <c r="L54" s="11" t="n">
        <f aca="false">IF(J54=0,"",K54/J54)</f>
        <v>0.515151515151515</v>
      </c>
    </row>
    <row r="55" customFormat="false" ht="15" hidden="false" customHeight="true" outlineLevel="0" collapsed="fals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</row>
    <row r="56" customFormat="false" ht="15" hidden="false" customHeight="true" outlineLevel="0" collapsed="fals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</row>
    <row r="57" customFormat="false" ht="26.25" hidden="false" customHeight="true" outlineLevel="0" collapsed="false">
      <c r="A57" s="2" t="s">
        <v>1242</v>
      </c>
      <c r="B57" s="2" t="s">
        <v>1243</v>
      </c>
      <c r="C57" s="2" t="s">
        <v>1215</v>
      </c>
      <c r="D57" s="2" t="s">
        <v>1216</v>
      </c>
      <c r="E57" s="2" t="s">
        <v>1217</v>
      </c>
      <c r="F57" s="2" t="s">
        <v>1218</v>
      </c>
      <c r="G57" s="9"/>
      <c r="H57" s="9"/>
      <c r="I57" s="9"/>
      <c r="J57" s="9"/>
      <c r="K57" s="9"/>
      <c r="L57" s="9"/>
    </row>
    <row r="58" customFormat="false" ht="15" hidden="false" customHeight="true" outlineLevel="0" collapsed="false">
      <c r="A58" s="9" t="s">
        <v>15</v>
      </c>
      <c r="B58" s="9" t="s">
        <v>24</v>
      </c>
      <c r="C58" s="9" t="n">
        <f aca="false">D58+E58</f>
        <v>98</v>
      </c>
      <c r="D58" s="9" t="n">
        <f aca="false">SUMIFS($D$6:$D$16,$B$6:$B$16,$A58)</f>
        <v>23</v>
      </c>
      <c r="E58" s="9" t="n">
        <f aca="false">SUMIFS($E$6:$E$16,$B$6:$B$16,$A58)</f>
        <v>75</v>
      </c>
      <c r="F58" s="11" t="n">
        <f aca="false">IF(C58=0,"",D58/C58)</f>
        <v>0.23469387755102</v>
      </c>
      <c r="G58" s="9"/>
      <c r="H58" s="9"/>
      <c r="I58" s="9"/>
      <c r="J58" s="9"/>
      <c r="K58" s="9"/>
      <c r="L58" s="9"/>
    </row>
    <row r="59" customFormat="false" ht="15" hidden="false" customHeight="true" outlineLevel="0" collapsed="false">
      <c r="A59" s="9" t="s">
        <v>37</v>
      </c>
      <c r="B59" s="9" t="s">
        <v>24</v>
      </c>
      <c r="C59" s="9" t="n">
        <f aca="false">D59+E59</f>
        <v>51</v>
      </c>
      <c r="D59" s="9" t="n">
        <f aca="false">SUMIFS($D$6:$D$16,$B$6:$B$16,$A59)</f>
        <v>10</v>
      </c>
      <c r="E59" s="9" t="n">
        <f aca="false">SUMIFS($E$6:$E$16,$B$6:$B$16,$A59)</f>
        <v>41</v>
      </c>
      <c r="F59" s="11" t="n">
        <f aca="false">IF(C59=0,"",D59/C59)</f>
        <v>0.196078431372549</v>
      </c>
      <c r="G59" s="9"/>
      <c r="H59" s="9"/>
      <c r="I59" s="9"/>
      <c r="J59" s="9"/>
      <c r="K59" s="9"/>
      <c r="L59" s="9"/>
    </row>
    <row r="60" customFormat="false" ht="15" hidden="false" customHeight="true" outlineLevel="0" collapsed="false">
      <c r="A60" s="9" t="s">
        <v>34</v>
      </c>
      <c r="B60" s="9" t="s">
        <v>24</v>
      </c>
      <c r="C60" s="9" t="n">
        <f aca="false">D60+E60</f>
        <v>43</v>
      </c>
      <c r="D60" s="9" t="n">
        <f aca="false">SUMIFS($D$6:$D$16,$B$6:$B$16,$A60)</f>
        <v>5</v>
      </c>
      <c r="E60" s="9" t="n">
        <f aca="false">SUMIFS($E$6:$E$16,$B$6:$B$16,$A60)</f>
        <v>38</v>
      </c>
      <c r="F60" s="11" t="n">
        <f aca="false">IF(C60=0,"",D60/C60)</f>
        <v>0.116279069767442</v>
      </c>
      <c r="G60" s="9"/>
      <c r="H60" s="9"/>
      <c r="I60" s="9"/>
      <c r="J60" s="9"/>
      <c r="K60" s="9"/>
      <c r="L60" s="9"/>
    </row>
    <row r="61" customFormat="false" ht="15" hidden="false" customHeight="true" outlineLevel="0" collapsed="false">
      <c r="A61" s="9" t="s">
        <v>344</v>
      </c>
      <c r="B61" s="9" t="s">
        <v>24</v>
      </c>
      <c r="C61" s="9" t="n">
        <f aca="false">D61+E61</f>
        <v>76</v>
      </c>
      <c r="D61" s="9" t="n">
        <f aca="false">SUMIFS($D$6:$D$16,$B$6:$B$16,$A61)</f>
        <v>25</v>
      </c>
      <c r="E61" s="9" t="n">
        <f aca="false">SUMIFS($E$6:$E$16,$B$6:$B$16,$A61)</f>
        <v>51</v>
      </c>
      <c r="F61" s="11" t="n">
        <f aca="false">IF(C61=0,"",D61/C61)</f>
        <v>0.328947368421053</v>
      </c>
      <c r="G61" s="9"/>
      <c r="H61" s="9"/>
      <c r="I61" s="9"/>
      <c r="J61" s="9"/>
      <c r="K61" s="9"/>
      <c r="L61" s="9"/>
    </row>
    <row r="62" customFormat="false" ht="15" hidden="false" customHeight="true" outlineLevel="0" collapsed="false">
      <c r="A62" s="9" t="s">
        <v>15</v>
      </c>
      <c r="B62" s="9" t="s">
        <v>518</v>
      </c>
      <c r="C62" s="9" t="n">
        <f aca="false">D62+E62</f>
        <v>80</v>
      </c>
      <c r="D62" s="9" t="n">
        <f aca="false">SUMIFS($D$20:$D$35,$B$20:$B$35,$A62)</f>
        <v>24</v>
      </c>
      <c r="E62" s="9" t="n">
        <f aca="false">SUMIFS($E$20:$E$35,$B$20:$B$35,$A62)</f>
        <v>56</v>
      </c>
      <c r="F62" s="11" t="n">
        <f aca="false">IF(C62=0,"",D62/C62)</f>
        <v>0.3</v>
      </c>
      <c r="G62" s="9"/>
      <c r="H62" s="9"/>
      <c r="I62" s="9"/>
      <c r="J62" s="9"/>
      <c r="K62" s="9"/>
      <c r="L62" s="9"/>
    </row>
    <row r="63" customFormat="false" ht="15" hidden="false" customHeight="true" outlineLevel="0" collapsed="false">
      <c r="A63" s="9" t="s">
        <v>37</v>
      </c>
      <c r="B63" s="9" t="s">
        <v>518</v>
      </c>
      <c r="C63" s="9" t="n">
        <f aca="false">D63+E63</f>
        <v>169</v>
      </c>
      <c r="D63" s="9" t="n">
        <f aca="false">SUMIFS($D$20:$D$35,$B$20:$B$35,$A63)</f>
        <v>32</v>
      </c>
      <c r="E63" s="9" t="n">
        <f aca="false">SUMIFS($E$20:$E$35,$B$20:$B$35,$A63)</f>
        <v>137</v>
      </c>
      <c r="F63" s="11" t="n">
        <f aca="false">IF(C63=0,"",D63/C63)</f>
        <v>0.189349112426036</v>
      </c>
      <c r="G63" s="9"/>
      <c r="H63" s="9"/>
      <c r="I63" s="9"/>
      <c r="J63" s="9"/>
      <c r="K63" s="9"/>
      <c r="L63" s="9"/>
    </row>
    <row r="64" customFormat="false" ht="15" hidden="false" customHeight="true" outlineLevel="0" collapsed="false">
      <c r="A64" s="9" t="s">
        <v>34</v>
      </c>
      <c r="B64" s="9" t="s">
        <v>518</v>
      </c>
      <c r="C64" s="9" t="n">
        <f aca="false">D64+E64</f>
        <v>73</v>
      </c>
      <c r="D64" s="9" t="n">
        <f aca="false">SUMIFS($D$20:$D$35,$B$20:$B$35,$A64)</f>
        <v>29</v>
      </c>
      <c r="E64" s="9" t="n">
        <f aca="false">SUMIFS($E$20:$E$35,$B$20:$B$35,$A64)</f>
        <v>44</v>
      </c>
      <c r="F64" s="11" t="n">
        <f aca="false">IF(C64=0,"",D64/C64)</f>
        <v>0.397260273972603</v>
      </c>
      <c r="G64" s="9"/>
      <c r="H64" s="9"/>
      <c r="I64" s="9"/>
      <c r="J64" s="9"/>
      <c r="K64" s="9"/>
      <c r="L64" s="9"/>
    </row>
    <row r="65" customFormat="false" ht="15" hidden="false" customHeight="true" outlineLevel="0" collapsed="false">
      <c r="A65" s="9" t="s">
        <v>15</v>
      </c>
      <c r="B65" s="9" t="s">
        <v>1053</v>
      </c>
      <c r="C65" s="9" t="n">
        <f aca="false">D65+E65</f>
        <v>44</v>
      </c>
      <c r="D65" s="9" t="n">
        <f aca="false">SUMIFS($D$38:$D$44,$B$38:$B$44,$A65)</f>
        <v>26</v>
      </c>
      <c r="E65" s="9" t="n">
        <f aca="false">SUMIFS($E$38:$E$44,$B$38:$B$44,$A65)</f>
        <v>18</v>
      </c>
      <c r="F65" s="11" t="n">
        <f aca="false">IF(C65=0,"",D65/C65)</f>
        <v>0.590909090909091</v>
      </c>
      <c r="G65" s="9"/>
      <c r="H65" s="9"/>
      <c r="I65" s="9"/>
      <c r="J65" s="9"/>
      <c r="K65" s="9"/>
      <c r="L65" s="9"/>
    </row>
    <row r="66" customFormat="false" ht="15" hidden="false" customHeight="true" outlineLevel="0" collapsed="false">
      <c r="A66" s="9" t="s">
        <v>37</v>
      </c>
      <c r="B66" s="9" t="s">
        <v>1053</v>
      </c>
      <c r="C66" s="9" t="n">
        <f aca="false">D66+E66</f>
        <v>8</v>
      </c>
      <c r="D66" s="9" t="n">
        <f aca="false">SUMIFS($D$38:$D$44,$B$38:$B$44,$A66)</f>
        <v>6</v>
      </c>
      <c r="E66" s="9" t="n">
        <f aca="false">SUMIFS($E$38:$E$44,$B$38:$B$44,$A66)</f>
        <v>2</v>
      </c>
      <c r="F66" s="11" t="n">
        <f aca="false">IF(C66=0,"",D66/C66)</f>
        <v>0.75</v>
      </c>
      <c r="G66" s="9"/>
      <c r="H66" s="9"/>
      <c r="I66" s="9"/>
      <c r="J66" s="9"/>
      <c r="K66" s="9"/>
      <c r="L66" s="9"/>
    </row>
    <row r="67" customFormat="false" ht="15" hidden="false" customHeight="true" outlineLevel="0" collapsed="false">
      <c r="A67" s="9" t="s">
        <v>34</v>
      </c>
      <c r="B67" s="9" t="s">
        <v>1053</v>
      </c>
      <c r="C67" s="9" t="n">
        <f aca="false">D67+E67</f>
        <v>13</v>
      </c>
      <c r="D67" s="9" t="n">
        <f aca="false">SUMIFS($D$38:$D$44,$B$38:$B$44,$A67)</f>
        <v>2</v>
      </c>
      <c r="E67" s="9" t="n">
        <f aca="false">SUMIFS($E$38:$E$44,$B$38:$B$44,$A67)</f>
        <v>11</v>
      </c>
      <c r="F67" s="11" t="n">
        <f aca="false">IF(C67=0,"",D67/C67)</f>
        <v>0.153846153846154</v>
      </c>
      <c r="G67" s="9"/>
      <c r="H67" s="9"/>
      <c r="I67" s="9"/>
      <c r="J67" s="9"/>
      <c r="K67" s="9"/>
      <c r="L67" s="9"/>
    </row>
    <row r="68" customFormat="false" ht="15" hidden="false" customHeight="true" outlineLevel="0" collapsed="false">
      <c r="A68" s="9" t="s">
        <v>344</v>
      </c>
      <c r="B68" s="9" t="s">
        <v>1053</v>
      </c>
      <c r="C68" s="9" t="n">
        <f aca="false">D68+E68</f>
        <v>16</v>
      </c>
      <c r="D68" s="9" t="n">
        <f aca="false">SUMIFS($D$38:$D$44,$B$38:$B$44,$A68)</f>
        <v>7</v>
      </c>
      <c r="E68" s="9" t="n">
        <f aca="false">SUMIFS($E$38:$E$44,$B$38:$B$44,$A68)</f>
        <v>9</v>
      </c>
      <c r="F68" s="11" t="n">
        <f aca="false">IF(C68=0,"",D68/C68)</f>
        <v>0.4375</v>
      </c>
      <c r="G68" s="9"/>
      <c r="H68" s="9"/>
      <c r="I68" s="9"/>
      <c r="J68" s="9"/>
      <c r="K68" s="9"/>
      <c r="L68" s="9"/>
    </row>
    <row r="69" customFormat="false" ht="15" hidden="false" customHeight="true" outlineLevel="0" collapsed="fals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</row>
    <row r="70" customFormat="false" ht="15" hidden="false" customHeight="true" outlineLevel="0" collapsed="fals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</row>
    <row r="71" customFormat="false" ht="26.25" hidden="false" customHeight="true" outlineLevel="0" collapsed="false">
      <c r="A71" s="2" t="s">
        <v>1244</v>
      </c>
      <c r="B71" s="2" t="s">
        <v>1243</v>
      </c>
      <c r="C71" s="2" t="s">
        <v>1215</v>
      </c>
      <c r="D71" s="2" t="s">
        <v>1216</v>
      </c>
      <c r="E71" s="2" t="s">
        <v>1217</v>
      </c>
      <c r="F71" s="2" t="s">
        <v>1218</v>
      </c>
      <c r="G71" s="9"/>
      <c r="H71" s="9"/>
      <c r="I71" s="9"/>
      <c r="J71" s="9"/>
      <c r="K71" s="9"/>
      <c r="L71" s="9"/>
    </row>
    <row r="72" customFormat="false" ht="15" hidden="false" customHeight="true" outlineLevel="0" collapsed="false">
      <c r="A72" s="9" t="s">
        <v>15</v>
      </c>
      <c r="B72" s="9" t="s">
        <v>24</v>
      </c>
      <c r="C72" s="9" t="n">
        <f aca="false">D72+E72</f>
        <v>177</v>
      </c>
      <c r="D72" s="9" t="n">
        <f aca="false">COUNTIFS(Guardons!$H$2:$H$759,"Catalunya",Guardons!$F$2:$F$759,"Dona",Guardons!$G$2:$G$759,"Atorgat",Guardons!$N$2:$N$759,"Consagració")</f>
        <v>45</v>
      </c>
      <c r="E72" s="9" t="n">
        <f aca="false">COUNTIFS(Guardons!$H$2:$H$759,"Catalunya",Guardons!$F$2:$F$759,"Home",Guardons!$G$2:$G$759,"Atorgat",Guardons!$N$2:$N$759,"Consagració")</f>
        <v>132</v>
      </c>
      <c r="F72" s="11" t="n">
        <f aca="false">IF(C72=0,"",D72/C72)</f>
        <v>0.254237288135593</v>
      </c>
      <c r="G72" s="9"/>
      <c r="H72" s="9"/>
      <c r="I72" s="9"/>
      <c r="J72" s="9"/>
      <c r="K72" s="9"/>
      <c r="L72" s="9"/>
    </row>
    <row r="73" customFormat="false" ht="15" hidden="false" customHeight="true" outlineLevel="0" collapsed="false">
      <c r="A73" s="9" t="s">
        <v>37</v>
      </c>
      <c r="B73" s="9" t="s">
        <v>24</v>
      </c>
      <c r="C73" s="9" t="n">
        <f aca="false">D73+E73</f>
        <v>40</v>
      </c>
      <c r="D73" s="9" t="n">
        <f aca="false">COUNTIFS(Guardons!$H$2:$H$759,"País Valencià",Guardons!$F$2:$F$759,"Dona",Guardons!$G$2:$G$759,"Atorgat",Guardons!$N$2:$N$759,"Consagració")</f>
        <v>14</v>
      </c>
      <c r="E73" s="9" t="n">
        <f aca="false">COUNTIFS(Guardons!$H$2:$H$759,"País Valencià",Guardons!$F$2:$F$759,"Home",Guardons!$G$2:$G$759,"Atorgat",Guardons!$N$2:$N$759,"Consagració")</f>
        <v>26</v>
      </c>
      <c r="F73" s="11" t="n">
        <f aca="false">IF(C73=0,"",D73/C73)</f>
        <v>0.35</v>
      </c>
      <c r="G73" s="9"/>
      <c r="H73" s="9"/>
      <c r="I73" s="9"/>
      <c r="J73" s="9"/>
      <c r="K73" s="9"/>
      <c r="L73" s="9"/>
    </row>
    <row r="74" customFormat="false" ht="15" hidden="false" customHeight="true" outlineLevel="0" collapsed="false">
      <c r="A74" s="9" t="s">
        <v>34</v>
      </c>
      <c r="B74" s="9" t="s">
        <v>24</v>
      </c>
      <c r="C74" s="9" t="n">
        <f aca="false">D74+E74</f>
        <v>46</v>
      </c>
      <c r="D74" s="9" t="n">
        <f aca="false">COUNTIFS(Guardons!$H$2:$H$759,"Illes Balears",Guardons!$F$2:$F$759,"Dona",Guardons!$G$2:$G$759,"Atorgat",Guardons!$N$2:$N$759,"Consagració")</f>
        <v>4</v>
      </c>
      <c r="E74" s="9" t="n">
        <f aca="false">COUNTIFS(Guardons!$H$2:$H$759,"Illes Balears",Guardons!$F$2:$F$759,"Home",Guardons!$G$2:$G$759,"Atorgat",Guardons!$N$2:$N$759,"Consagració")</f>
        <v>42</v>
      </c>
      <c r="F74" s="11" t="n">
        <f aca="false">IF(C74=0,"",D74/C74)</f>
        <v>0.0869565217391304</v>
      </c>
      <c r="G74" s="9"/>
      <c r="H74" s="9"/>
      <c r="I74" s="9"/>
      <c r="J74" s="9"/>
      <c r="K74" s="9"/>
      <c r="L74" s="9"/>
    </row>
    <row r="75" customFormat="false" ht="15" hidden="false" customHeight="true" outlineLevel="0" collapsed="false">
      <c r="A75" s="9" t="s">
        <v>246</v>
      </c>
      <c r="B75" s="9" t="s">
        <v>24</v>
      </c>
      <c r="C75" s="9" t="n">
        <f aca="false">D75+E75</f>
        <v>1</v>
      </c>
      <c r="D75" s="9" t="n">
        <f aca="false">COUNTIFS(Guardons!$H$2:$H$759,"Catalunya del Nord",Guardons!$F$2:$F$759,"Dona",Guardons!$G$2:$G$759,"Atorgat",Guardons!$N$2:$N$759,"Consagració")</f>
        <v>0</v>
      </c>
      <c r="E75" s="9" t="n">
        <f aca="false">COUNTIFS(Guardons!$H$2:$H$759,"Catalunya del Nord",Guardons!$F$2:$F$759,"Home",Guardons!$G$2:$G$759,"Atorgat",Guardons!$N$2:$N$759,"Consagració")</f>
        <v>1</v>
      </c>
      <c r="F75" s="11" t="n">
        <f aca="false">IF(C75=0,"",D75/C75)</f>
        <v>0</v>
      </c>
      <c r="G75" s="9"/>
      <c r="H75" s="9"/>
      <c r="I75" s="9"/>
      <c r="J75" s="9"/>
      <c r="K75" s="9"/>
      <c r="L75" s="9"/>
    </row>
    <row r="76" customFormat="false" ht="15" hidden="false" customHeight="true" outlineLevel="0" collapsed="false">
      <c r="A76" s="9" t="s">
        <v>1188</v>
      </c>
      <c r="B76" s="9" t="s">
        <v>24</v>
      </c>
      <c r="C76" s="9" t="n">
        <f aca="false">D76+E76</f>
        <v>0</v>
      </c>
      <c r="D76" s="9" t="n">
        <f aca="false">COUNTIFS(Guardons!$H$2:$H$759,"Andorra",Guardons!$F$2:$F$759,"Dona",Guardons!$G$2:$G$759,"Atorgat",Guardons!$N$2:$N$759,"Consagració")</f>
        <v>0</v>
      </c>
      <c r="E76" s="9" t="n">
        <f aca="false">COUNTIFS(Guardons!$H$2:$H$759,"Andorra",Guardons!$F$2:$F$759,"Home",Guardons!$G$2:$G$759,"Atorgat",Guardons!$N$2:$N$759,"Consagració")</f>
        <v>0</v>
      </c>
      <c r="F76" s="11" t="str">
        <f aca="false">IF(C76=0,"",D76/C76)</f>
        <v/>
      </c>
      <c r="G76" s="9"/>
      <c r="H76" s="9"/>
      <c r="I76" s="9"/>
      <c r="J76" s="9"/>
      <c r="K76" s="9"/>
      <c r="L76" s="9"/>
    </row>
    <row r="77" customFormat="false" ht="15" hidden="false" customHeight="true" outlineLevel="0" collapsed="false">
      <c r="A77" s="9" t="s">
        <v>118</v>
      </c>
      <c r="B77" s="9" t="s">
        <v>24</v>
      </c>
      <c r="C77" s="9" t="n">
        <f aca="false">D77+E77</f>
        <v>2</v>
      </c>
      <c r="D77" s="9" t="n">
        <f aca="false">COUNTIFS(Guardons!$H$2:$H$759,"Altres",Guardons!$F$2:$F$759,"Dona",Guardons!$G$2:$G$759,"Atorgat",Guardons!$N$2:$N$759,"Consagració")</f>
        <v>0</v>
      </c>
      <c r="E77" s="9" t="n">
        <f aca="false">COUNTIFS(Guardons!$H$2:$H$759,"Altres",Guardons!$F$2:$F$759,"Home",Guardons!$G$2:$G$759,"Atorgat",Guardons!$N$2:$N$759,"Consagració")</f>
        <v>2</v>
      </c>
      <c r="F77" s="11" t="n">
        <f aca="false">IF(C77=0,"",D77/C77)</f>
        <v>0</v>
      </c>
      <c r="G77" s="9"/>
      <c r="H77" s="9"/>
      <c r="I77" s="9"/>
      <c r="J77" s="9"/>
      <c r="K77" s="9"/>
      <c r="L77" s="9"/>
    </row>
    <row r="78" customFormat="false" ht="15" hidden="false" customHeight="true" outlineLevel="0" collapsed="false">
      <c r="A78" s="9" t="s">
        <v>1245</v>
      </c>
      <c r="B78" s="9" t="s">
        <v>24</v>
      </c>
      <c r="C78" s="9" t="n">
        <f aca="false">D78+E78</f>
        <v>2</v>
      </c>
      <c r="D78" s="9" t="n">
        <f aca="false">COUNTIFS(Guardons!$H$2:$H$759,"",Guardons!$F$2:$F$759,"Dona",Guardons!$G$2:$G$759,"Atorgat",Guardons!$N$2:$N$759,"Consagració")</f>
        <v>0</v>
      </c>
      <c r="E78" s="9" t="n">
        <f aca="false">COUNTIFS(Guardons!$H$2:$H$759,"",Guardons!$F$2:$F$759,"Home",Guardons!$G$2:$G$759,"Atorgat",Guardons!$N$2:$N$759,"Consagració")</f>
        <v>2</v>
      </c>
      <c r="F78" s="11" t="n">
        <f aca="false">IF(C78=0,"",D78/C78)</f>
        <v>0</v>
      </c>
      <c r="G78" s="9"/>
      <c r="H78" s="9"/>
      <c r="I78" s="9"/>
      <c r="J78" s="9"/>
      <c r="K78" s="9"/>
      <c r="L78" s="9"/>
    </row>
    <row r="79" customFormat="false" ht="15" hidden="false" customHeight="true" outlineLevel="0" collapsed="false">
      <c r="A79" s="9" t="s">
        <v>15</v>
      </c>
      <c r="B79" s="9" t="s">
        <v>518</v>
      </c>
      <c r="C79" s="9" t="n">
        <f aca="false">D79+E79</f>
        <v>131</v>
      </c>
      <c r="D79" s="9" t="n">
        <f aca="false">COUNTIFS(Guardons!$H$2:$H$759,"Catalunya",Guardons!$F$2:$F$759,"Dona",Guardons!$G$2:$G$759,"Atorgat",Guardons!$N$2:$N$759,"Territorial o local")</f>
        <v>48</v>
      </c>
      <c r="E79" s="9" t="n">
        <f aca="false">COUNTIFS(Guardons!$H$2:$H$759,"Catalunya",Guardons!$F$2:$F$759,"Home",Guardons!$G$2:$G$759,"Atorgat",Guardons!$N$2:$N$759,"Territorial o local")</f>
        <v>83</v>
      </c>
      <c r="F79" s="11" t="n">
        <f aca="false">IF(C79=0,"",D79/C79)</f>
        <v>0.366412213740458</v>
      </c>
      <c r="G79" s="9"/>
      <c r="H79" s="9"/>
      <c r="I79" s="9"/>
      <c r="J79" s="9"/>
      <c r="K79" s="9"/>
      <c r="L79" s="9"/>
    </row>
    <row r="80" customFormat="false" ht="15" hidden="false" customHeight="true" outlineLevel="0" collapsed="false">
      <c r="A80" s="9" t="s">
        <v>37</v>
      </c>
      <c r="B80" s="9" t="s">
        <v>518</v>
      </c>
      <c r="C80" s="9" t="n">
        <f aca="false">D80+E80</f>
        <v>143</v>
      </c>
      <c r="D80" s="9" t="n">
        <f aca="false">COUNTIFS(Guardons!$H$2:$H$759,"País Valencià",Guardons!$F$2:$F$759,"Dona",Guardons!$G$2:$G$759,"Atorgat",Guardons!$N$2:$N$759,"Territorial o local")</f>
        <v>28</v>
      </c>
      <c r="E80" s="9" t="n">
        <f aca="false">COUNTIFS(Guardons!$H$2:$H$759,"País Valencià",Guardons!$F$2:$F$759,"Home",Guardons!$G$2:$G$759,"Atorgat",Guardons!$N$2:$N$759,"Territorial o local")</f>
        <v>115</v>
      </c>
      <c r="F80" s="11" t="n">
        <f aca="false">IF(C80=0,"",D80/C80)</f>
        <v>0.195804195804196</v>
      </c>
      <c r="G80" s="9"/>
      <c r="H80" s="9"/>
      <c r="I80" s="9"/>
      <c r="J80" s="9"/>
      <c r="K80" s="9"/>
      <c r="L80" s="9"/>
    </row>
    <row r="81" customFormat="false" ht="15" hidden="false" customHeight="true" outlineLevel="0" collapsed="false">
      <c r="A81" s="9" t="s">
        <v>34</v>
      </c>
      <c r="B81" s="9" t="s">
        <v>518</v>
      </c>
      <c r="C81" s="9" t="n">
        <f aca="false">D81+E81</f>
        <v>48</v>
      </c>
      <c r="D81" s="9" t="n">
        <f aca="false">COUNTIFS(Guardons!$H$2:$H$759,"Illes Balears",Guardons!$F$2:$F$759,"Dona",Guardons!$G$2:$G$759,"Atorgat",Guardons!$N$2:$N$759,"Territorial o local")</f>
        <v>9</v>
      </c>
      <c r="E81" s="9" t="n">
        <f aca="false">COUNTIFS(Guardons!$H$2:$H$759,"Illes Balears",Guardons!$F$2:$F$759,"Home",Guardons!$G$2:$G$759,"Atorgat",Guardons!$N$2:$N$759,"Territorial o local")</f>
        <v>39</v>
      </c>
      <c r="F81" s="11" t="n">
        <f aca="false">IF(C81=0,"",D81/C81)</f>
        <v>0.1875</v>
      </c>
      <c r="G81" s="9"/>
      <c r="H81" s="9"/>
      <c r="I81" s="9"/>
      <c r="J81" s="9"/>
      <c r="K81" s="9"/>
      <c r="L81" s="9"/>
    </row>
    <row r="82" customFormat="false" ht="15" hidden="false" customHeight="true" outlineLevel="0" collapsed="false">
      <c r="A82" s="9" t="s">
        <v>246</v>
      </c>
      <c r="B82" s="9" t="s">
        <v>518</v>
      </c>
      <c r="C82" s="9" t="n">
        <f aca="false">D82+E82</f>
        <v>0</v>
      </c>
      <c r="D82" s="9" t="n">
        <f aca="false">COUNTIFS(Guardons!$H$2:$H$759,"Catalunya del Nord",Guardons!$F$2:$F$759,"Dona",Guardons!$G$2:$G$759,"Atorgat",Guardons!$N$2:$N$759,"Territorial o local")</f>
        <v>0</v>
      </c>
      <c r="E82" s="9" t="n">
        <f aca="false">COUNTIFS(Guardons!$H$2:$H$759,"Catalunya del Nord",Guardons!$F$2:$F$759,"Home",Guardons!$G$2:$G$759,"Atorgat",Guardons!$N$2:$N$759,"Territorial o local")</f>
        <v>0</v>
      </c>
      <c r="F82" s="11" t="str">
        <f aca="false">IF(C82=0,"",D82/C82)</f>
        <v/>
      </c>
      <c r="G82" s="9"/>
      <c r="H82" s="9"/>
      <c r="I82" s="9"/>
      <c r="J82" s="9"/>
      <c r="K82" s="9"/>
      <c r="L82" s="9"/>
    </row>
    <row r="83" customFormat="false" ht="15" hidden="false" customHeight="true" outlineLevel="0" collapsed="false">
      <c r="A83" s="9" t="s">
        <v>1188</v>
      </c>
      <c r="B83" s="9" t="s">
        <v>518</v>
      </c>
      <c r="C83" s="9" t="n">
        <f aca="false">D83+E83</f>
        <v>0</v>
      </c>
      <c r="D83" s="9" t="n">
        <f aca="false">COUNTIFS(Guardons!$H$2:$H$759,"Andorra",Guardons!$F$2:$F$759,"Dona",Guardons!$G$2:$G$759,"Atorgat",Guardons!$N$2:$N$759,"Territorial o local")</f>
        <v>0</v>
      </c>
      <c r="E83" s="9" t="n">
        <f aca="false">COUNTIFS(Guardons!$H$2:$H$759,"Andorra",Guardons!$F$2:$F$759,"Home",Guardons!$G$2:$G$759,"Atorgat",Guardons!$N$2:$N$759,"Territorial o local")</f>
        <v>0</v>
      </c>
      <c r="F83" s="11" t="str">
        <f aca="false">IF(C83=0,"",D83/C83)</f>
        <v/>
      </c>
      <c r="G83" s="9"/>
      <c r="H83" s="9"/>
      <c r="I83" s="9"/>
      <c r="J83" s="9"/>
      <c r="K83" s="9"/>
      <c r="L83" s="9"/>
    </row>
    <row r="84" customFormat="false" ht="15" hidden="false" customHeight="true" outlineLevel="0" collapsed="false">
      <c r="A84" s="9" t="s">
        <v>118</v>
      </c>
      <c r="B84" s="9" t="s">
        <v>518</v>
      </c>
      <c r="C84" s="9" t="n">
        <f aca="false">D84+E84</f>
        <v>0</v>
      </c>
      <c r="D84" s="9" t="n">
        <f aca="false">COUNTIFS(Guardons!$H$2:$H$759,"Altres",Guardons!$F$2:$F$759,"Dona",Guardons!$G$2:$G$759,"Atorgat",Guardons!$N$2:$N$759,"Territorial o local")</f>
        <v>0</v>
      </c>
      <c r="E84" s="9" t="n">
        <f aca="false">COUNTIFS(Guardons!$H$2:$H$759,"Altres",Guardons!$F$2:$F$759,"Home",Guardons!$G$2:$G$759,"Atorgat",Guardons!$N$2:$N$759,"Territorial o local")</f>
        <v>0</v>
      </c>
      <c r="F84" s="11" t="str">
        <f aca="false">IF(C84=0,"",D84/C84)</f>
        <v/>
      </c>
      <c r="G84" s="9"/>
      <c r="H84" s="9"/>
      <c r="I84" s="9"/>
      <c r="J84" s="9"/>
      <c r="K84" s="9"/>
      <c r="L84" s="9"/>
    </row>
    <row r="85" customFormat="false" ht="15" hidden="false" customHeight="true" outlineLevel="0" collapsed="false">
      <c r="A85" s="9" t="s">
        <v>1245</v>
      </c>
      <c r="B85" s="9" t="s">
        <v>518</v>
      </c>
      <c r="C85" s="9" t="n">
        <f aca="false">D85+E85</f>
        <v>0</v>
      </c>
      <c r="D85" s="9" t="n">
        <f aca="false">COUNTIFS(Guardons!$H$2:$H$759,"",Guardons!$F$2:$F$759,"Dona",Guardons!$G$2:$G$759,"Atorgat",Guardons!$N$2:$N$759,"Territorial o local")</f>
        <v>0</v>
      </c>
      <c r="E85" s="9" t="n">
        <f aca="false">COUNTIFS(Guardons!$H$2:$H$759,"",Guardons!$F$2:$F$759,"Home",Guardons!$G$2:$G$759,"Atorgat",Guardons!$N$2:$N$759,"Territorial o local")</f>
        <v>0</v>
      </c>
      <c r="F85" s="11" t="str">
        <f aca="false">IF(C85=0,"",D85/C85)</f>
        <v/>
      </c>
      <c r="G85" s="9"/>
      <c r="H85" s="9"/>
      <c r="I85" s="9"/>
      <c r="J85" s="9"/>
      <c r="K85" s="9"/>
      <c r="L85" s="9"/>
    </row>
    <row r="86" customFormat="false" ht="15" hidden="false" customHeight="true" outlineLevel="0" collapsed="fals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</row>
    <row r="87" customFormat="false" ht="15" hidden="false" customHeight="true" outlineLevel="0" collapsed="fals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</row>
    <row r="88" customFormat="false" ht="26.25" hidden="false" customHeight="true" outlineLevel="0" collapsed="false">
      <c r="A88" s="2" t="s">
        <v>1246</v>
      </c>
      <c r="B88" s="2" t="s">
        <v>1214</v>
      </c>
      <c r="C88" s="2" t="s">
        <v>1247</v>
      </c>
      <c r="D88" s="2" t="s">
        <v>1248</v>
      </c>
      <c r="E88" s="2" t="s">
        <v>1249</v>
      </c>
      <c r="F88" s="2" t="s">
        <v>1250</v>
      </c>
      <c r="G88" s="2" t="s">
        <v>1243</v>
      </c>
      <c r="H88" s="9"/>
      <c r="I88" s="9"/>
      <c r="J88" s="9"/>
      <c r="K88" s="9"/>
      <c r="L88" s="9"/>
    </row>
    <row r="89" customFormat="false" ht="15" hidden="false" customHeight="true" outlineLevel="0" collapsed="false">
      <c r="A89" s="9" t="s">
        <v>14</v>
      </c>
      <c r="B89" s="9" t="s">
        <v>15</v>
      </c>
      <c r="C89" s="9" t="n">
        <f aca="false">COUNTIFS(Guardons!$A$2:$A$759,$A89,Guardons!$G$2:$G$759,"Atorgat")</f>
        <v>26</v>
      </c>
      <c r="D89" s="9" t="n">
        <f aca="false">COUNTIFS(Guardons!$A$2:$A$759,$A89,Guardons!$H$2:$H$759,$B89,Guardons!$G$2:$G$759,"Atorgat")</f>
        <v>21</v>
      </c>
      <c r="E89" s="9" t="n">
        <f aca="false">C89-D89</f>
        <v>5</v>
      </c>
      <c r="F89" s="11" t="n">
        <f aca="false">IF(C89=0,"",D89/C89)</f>
        <v>0.807692307692308</v>
      </c>
      <c r="G89" s="9" t="s">
        <v>24</v>
      </c>
      <c r="H89" s="9"/>
      <c r="I89" s="9"/>
      <c r="J89" s="9"/>
      <c r="K89" s="9"/>
      <c r="L89" s="9"/>
    </row>
    <row r="90" customFormat="false" ht="15" hidden="false" customHeight="true" outlineLevel="0" collapsed="false">
      <c r="A90" s="9" t="s">
        <v>86</v>
      </c>
      <c r="B90" s="9" t="s">
        <v>15</v>
      </c>
      <c r="C90" s="9" t="n">
        <f aca="false">COUNTIFS(Guardons!$A$2:$A$759,$A90,Guardons!$G$2:$G$759,"Atorgat")</f>
        <v>21</v>
      </c>
      <c r="D90" s="9" t="n">
        <f aca="false">COUNTIFS(Guardons!$A$2:$A$759,$A90,Guardons!$H$2:$H$759,$B90,Guardons!$G$2:$G$759,"Atorgat")</f>
        <v>16</v>
      </c>
      <c r="E90" s="9" t="n">
        <f aca="false">C90-D90</f>
        <v>5</v>
      </c>
      <c r="F90" s="11" t="n">
        <f aca="false">IF(C90=0,"",D90/C90)</f>
        <v>0.761904761904762</v>
      </c>
      <c r="G90" s="9" t="s">
        <v>24</v>
      </c>
      <c r="H90" s="9"/>
      <c r="I90" s="9"/>
      <c r="J90" s="9"/>
      <c r="K90" s="9"/>
      <c r="L90" s="9"/>
    </row>
    <row r="91" customFormat="false" ht="15" hidden="false" customHeight="true" outlineLevel="0" collapsed="false">
      <c r="A91" s="9" t="s">
        <v>134</v>
      </c>
      <c r="B91" s="9" t="s">
        <v>15</v>
      </c>
      <c r="C91" s="9" t="n">
        <f aca="false">COUNTIFS(Guardons!$A$2:$A$759,$A91,Guardons!$G$2:$G$759,"Atorgat")</f>
        <v>25</v>
      </c>
      <c r="D91" s="9" t="n">
        <f aca="false">COUNTIFS(Guardons!$A$2:$A$759,$A91,Guardons!$H$2:$H$759,$B91,Guardons!$G$2:$G$759,"Atorgat")</f>
        <v>19</v>
      </c>
      <c r="E91" s="9" t="n">
        <f aca="false">C91-D91</f>
        <v>6</v>
      </c>
      <c r="F91" s="11" t="n">
        <f aca="false">IF(C91=0,"",D91/C91)</f>
        <v>0.76</v>
      </c>
      <c r="G91" s="9" t="s">
        <v>24</v>
      </c>
      <c r="H91" s="9"/>
      <c r="I91" s="9"/>
      <c r="J91" s="9"/>
      <c r="K91" s="9"/>
      <c r="L91" s="9"/>
    </row>
    <row r="92" customFormat="false" ht="15" hidden="false" customHeight="true" outlineLevel="0" collapsed="false">
      <c r="A92" s="9" t="s">
        <v>189</v>
      </c>
      <c r="B92" s="9" t="s">
        <v>37</v>
      </c>
      <c r="C92" s="9" t="n">
        <f aca="false">COUNTIFS(Guardons!$A$2:$A$759,$A92,Guardons!$G$2:$G$759,"Atorgat")</f>
        <v>26</v>
      </c>
      <c r="D92" s="9" t="n">
        <f aca="false">COUNTIFS(Guardons!$A$2:$A$759,$A92,Guardons!$H$2:$H$759,$B92,Guardons!$G$2:$G$759,"Atorgat")</f>
        <v>13</v>
      </c>
      <c r="E92" s="9" t="n">
        <f aca="false">C92-D92</f>
        <v>13</v>
      </c>
      <c r="F92" s="11" t="n">
        <f aca="false">IF(C92=0,"",D92/C92)</f>
        <v>0.5</v>
      </c>
      <c r="G92" s="9" t="s">
        <v>24</v>
      </c>
      <c r="H92" s="9"/>
      <c r="I92" s="9"/>
      <c r="J92" s="9"/>
      <c r="K92" s="9"/>
      <c r="L92" s="9"/>
    </row>
    <row r="93" customFormat="false" ht="15" hidden="false" customHeight="true" outlineLevel="0" collapsed="false">
      <c r="A93" s="9" t="s">
        <v>236</v>
      </c>
      <c r="B93" s="9" t="s">
        <v>37</v>
      </c>
      <c r="C93" s="9" t="n">
        <f aca="false">COUNTIFS(Guardons!$A$2:$A$759,$A93,Guardons!$G$2:$G$759,"Atorgat")</f>
        <v>25</v>
      </c>
      <c r="D93" s="9" t="n">
        <f aca="false">COUNTIFS(Guardons!$A$2:$A$759,$A93,Guardons!$H$2:$H$759,$B93,Guardons!$G$2:$G$759,"Atorgat")</f>
        <v>7</v>
      </c>
      <c r="E93" s="9" t="n">
        <f aca="false">C93-D93</f>
        <v>18</v>
      </c>
      <c r="F93" s="11" t="n">
        <f aca="false">IF(C93=0,"",D93/C93)</f>
        <v>0.28</v>
      </c>
      <c r="G93" s="9" t="s">
        <v>24</v>
      </c>
      <c r="H93" s="9"/>
      <c r="I93" s="9"/>
      <c r="J93" s="9"/>
      <c r="K93" s="9"/>
      <c r="L93" s="9"/>
    </row>
    <row r="94" customFormat="false" ht="15" hidden="false" customHeight="true" outlineLevel="0" collapsed="false">
      <c r="A94" s="9" t="s">
        <v>287</v>
      </c>
      <c r="B94" s="9" t="s">
        <v>34</v>
      </c>
      <c r="C94" s="9" t="n">
        <f aca="false">COUNTIFS(Guardons!$A$2:$A$759,$A94,Guardons!$G$2:$G$759,"Atorgat")</f>
        <v>26</v>
      </c>
      <c r="D94" s="9" t="n">
        <f aca="false">COUNTIFS(Guardons!$A$2:$A$759,$A94,Guardons!$H$2:$H$759,$B94,Guardons!$G$2:$G$759,"Atorgat")</f>
        <v>10</v>
      </c>
      <c r="E94" s="9" t="n">
        <f aca="false">C94-D94</f>
        <v>16</v>
      </c>
      <c r="F94" s="11" t="n">
        <f aca="false">IF(C94=0,"",D94/C94)</f>
        <v>0.384615384615385</v>
      </c>
      <c r="G94" s="9" t="s">
        <v>24</v>
      </c>
      <c r="H94" s="9"/>
      <c r="I94" s="9"/>
      <c r="J94" s="9"/>
      <c r="K94" s="9"/>
      <c r="L94" s="9"/>
    </row>
    <row r="95" customFormat="false" ht="15" hidden="false" customHeight="true" outlineLevel="0" collapsed="false">
      <c r="A95" s="9" t="s">
        <v>386</v>
      </c>
      <c r="B95" s="9" t="s">
        <v>15</v>
      </c>
      <c r="C95" s="9" t="n">
        <f aca="false">COUNTIFS(Guardons!$A$2:$A$759,$A95,Guardons!$G$2:$G$759,"Atorgat")</f>
        <v>26</v>
      </c>
      <c r="D95" s="9" t="n">
        <f aca="false">COUNTIFS(Guardons!$A$2:$A$759,$A95,Guardons!$H$2:$H$759,$B95,Guardons!$G$2:$G$759,"Atorgat")</f>
        <v>18</v>
      </c>
      <c r="E95" s="9" t="n">
        <f aca="false">C95-D95</f>
        <v>8</v>
      </c>
      <c r="F95" s="11" t="n">
        <f aca="false">IF(C95=0,"",D95/C95)</f>
        <v>0.692307692307692</v>
      </c>
      <c r="G95" s="9" t="s">
        <v>24</v>
      </c>
      <c r="H95" s="9"/>
      <c r="I95" s="9"/>
      <c r="J95" s="9"/>
      <c r="K95" s="9"/>
      <c r="L95" s="9"/>
    </row>
    <row r="96" customFormat="false" ht="15" hidden="false" customHeight="true" outlineLevel="0" collapsed="false">
      <c r="A96" s="9" t="s">
        <v>485</v>
      </c>
      <c r="B96" s="9" t="s">
        <v>34</v>
      </c>
      <c r="C96" s="9" t="n">
        <f aca="false">COUNTIFS(Guardons!$A$2:$A$759,$A96,Guardons!$G$2:$G$759,"Atorgat")</f>
        <v>17</v>
      </c>
      <c r="D96" s="9" t="n">
        <f aca="false">COUNTIFS(Guardons!$A$2:$A$759,$A96,Guardons!$H$2:$H$759,$B96,Guardons!$G$2:$G$759,"Atorgat")</f>
        <v>7</v>
      </c>
      <c r="E96" s="9" t="n">
        <f aca="false">C96-D96</f>
        <v>10</v>
      </c>
      <c r="F96" s="11" t="n">
        <f aca="false">IF(C96=0,"",D96/C96)</f>
        <v>0.411764705882353</v>
      </c>
      <c r="G96" s="9" t="s">
        <v>24</v>
      </c>
      <c r="H96" s="9"/>
      <c r="I96" s="9"/>
      <c r="J96" s="9"/>
      <c r="K96" s="9"/>
      <c r="L96" s="9"/>
    </row>
    <row r="97" customFormat="false" ht="15" hidden="false" customHeight="true" outlineLevel="0" collapsed="false">
      <c r="A97" s="9" t="s">
        <v>515</v>
      </c>
      <c r="B97" s="9" t="s">
        <v>15</v>
      </c>
      <c r="C97" s="9" t="n">
        <f aca="false">COUNTIFS(Guardons!$A$2:$A$759,$A97,Guardons!$G$2:$G$759,"Atorgat")</f>
        <v>26</v>
      </c>
      <c r="D97" s="9" t="n">
        <f aca="false">COUNTIFS(Guardons!$A$2:$A$759,$A97,Guardons!$H$2:$H$759,$B97,Guardons!$G$2:$G$759,"Atorgat")</f>
        <v>14</v>
      </c>
      <c r="E97" s="9" t="n">
        <f aca="false">C97-D97</f>
        <v>12</v>
      </c>
      <c r="F97" s="11" t="n">
        <f aca="false">IF(C97=0,"",D97/C97)</f>
        <v>0.538461538461538</v>
      </c>
      <c r="G97" s="9" t="s">
        <v>518</v>
      </c>
      <c r="H97" s="9"/>
      <c r="I97" s="9"/>
      <c r="J97" s="9"/>
      <c r="K97" s="9"/>
      <c r="L97" s="9"/>
    </row>
    <row r="98" customFormat="false" ht="15" hidden="false" customHeight="true" outlineLevel="0" collapsed="false">
      <c r="A98" s="9" t="s">
        <v>560</v>
      </c>
      <c r="B98" s="9" t="s">
        <v>15</v>
      </c>
      <c r="C98" s="9" t="n">
        <f aca="false">COUNTIFS(Guardons!$A$2:$A$759,$A98,Guardons!$G$2:$G$759,"Atorgat")</f>
        <v>24</v>
      </c>
      <c r="D98" s="9" t="n">
        <f aca="false">COUNTIFS(Guardons!$A$2:$A$759,$A98,Guardons!$H$2:$H$759,$B98,Guardons!$G$2:$G$759,"Atorgat")</f>
        <v>21</v>
      </c>
      <c r="E98" s="9" t="n">
        <f aca="false">C98-D98</f>
        <v>3</v>
      </c>
      <c r="F98" s="11" t="n">
        <f aca="false">IF(C98=0,"",D98/C98)</f>
        <v>0.875</v>
      </c>
      <c r="G98" s="9" t="s">
        <v>518</v>
      </c>
      <c r="H98" s="9"/>
      <c r="I98" s="9"/>
      <c r="J98" s="9"/>
      <c r="K98" s="9"/>
      <c r="L98" s="9"/>
    </row>
    <row r="99" customFormat="false" ht="15" hidden="false" customHeight="true" outlineLevel="0" collapsed="false">
      <c r="A99" s="9" t="s">
        <v>599</v>
      </c>
      <c r="B99" s="9" t="s">
        <v>15</v>
      </c>
      <c r="C99" s="9" t="n">
        <f aca="false">COUNTIFS(Guardons!$A$2:$A$759,$A99,Guardons!$G$2:$G$759,"Atorgat")</f>
        <v>30</v>
      </c>
      <c r="D99" s="9" t="n">
        <f aca="false">COUNTIFS(Guardons!$A$2:$A$759,$A99,Guardons!$H$2:$H$759,$B99,Guardons!$G$2:$G$759,"Atorgat")</f>
        <v>24</v>
      </c>
      <c r="E99" s="9" t="n">
        <f aca="false">C99-D99</f>
        <v>6</v>
      </c>
      <c r="F99" s="11" t="n">
        <f aca="false">IF(C99=0,"",D99/C99)</f>
        <v>0.8</v>
      </c>
      <c r="G99" s="9" t="s">
        <v>518</v>
      </c>
      <c r="H99" s="9"/>
      <c r="I99" s="9"/>
      <c r="J99" s="9"/>
      <c r="K99" s="9"/>
      <c r="L99" s="9"/>
    </row>
    <row r="100" customFormat="false" ht="15" hidden="false" customHeight="true" outlineLevel="0" collapsed="false">
      <c r="A100" s="9" t="s">
        <v>659</v>
      </c>
      <c r="B100" s="9" t="s">
        <v>37</v>
      </c>
      <c r="C100" s="9" t="n">
        <f aca="false">COUNTIFS(Guardons!$A$2:$A$759,$A100,Guardons!$G$2:$G$759,"Atorgat")</f>
        <v>24</v>
      </c>
      <c r="D100" s="9" t="n">
        <f aca="false">COUNTIFS(Guardons!$A$2:$A$759,$A100,Guardons!$H$2:$H$759,$B100,Guardons!$G$2:$G$759,"Atorgat")</f>
        <v>16</v>
      </c>
      <c r="E100" s="9" t="n">
        <f aca="false">C100-D100</f>
        <v>8</v>
      </c>
      <c r="F100" s="11" t="n">
        <f aca="false">IF(C100=0,"",D100/C100)</f>
        <v>0.666666666666667</v>
      </c>
      <c r="G100" s="9" t="s">
        <v>518</v>
      </c>
      <c r="H100" s="9"/>
      <c r="I100" s="9"/>
      <c r="J100" s="9"/>
      <c r="K100" s="9"/>
      <c r="L100" s="9"/>
    </row>
    <row r="101" customFormat="false" ht="15" hidden="false" customHeight="true" outlineLevel="0" collapsed="false">
      <c r="A101" s="9" t="s">
        <v>694</v>
      </c>
      <c r="B101" s="9" t="s">
        <v>37</v>
      </c>
      <c r="C101" s="9" t="n">
        <f aca="false">COUNTIFS(Guardons!$A$2:$A$759,$A101,Guardons!$G$2:$G$759,"Atorgat")</f>
        <v>20</v>
      </c>
      <c r="D101" s="9" t="n">
        <f aca="false">COUNTIFS(Guardons!$A$2:$A$759,$A101,Guardons!$H$2:$H$759,$B101,Guardons!$G$2:$G$759,"Atorgat")</f>
        <v>18</v>
      </c>
      <c r="E101" s="9" t="n">
        <f aca="false">C101-D101</f>
        <v>2</v>
      </c>
      <c r="F101" s="11" t="n">
        <f aca="false">IF(C101=0,"",D101/C101)</f>
        <v>0.9</v>
      </c>
      <c r="G101" s="9" t="s">
        <v>518</v>
      </c>
      <c r="H101" s="9"/>
      <c r="I101" s="9"/>
      <c r="J101" s="9"/>
      <c r="K101" s="9"/>
      <c r="L101" s="9"/>
    </row>
    <row r="102" customFormat="false" ht="15" hidden="false" customHeight="true" outlineLevel="0" collapsed="false">
      <c r="A102" s="9" t="s">
        <v>728</v>
      </c>
      <c r="B102" s="9" t="s">
        <v>37</v>
      </c>
      <c r="C102" s="9" t="n">
        <f aca="false">COUNTIFS(Guardons!$A$2:$A$759,$A102,Guardons!$G$2:$G$759,"Atorgat")</f>
        <v>25</v>
      </c>
      <c r="D102" s="9" t="n">
        <f aca="false">COUNTIFS(Guardons!$A$2:$A$759,$A102,Guardons!$H$2:$H$759,$B102,Guardons!$G$2:$G$759,"Atorgat")</f>
        <v>17</v>
      </c>
      <c r="E102" s="9" t="n">
        <f aca="false">C102-D102</f>
        <v>8</v>
      </c>
      <c r="F102" s="11" t="n">
        <f aca="false">IF(C102=0,"",D102/C102)</f>
        <v>0.68</v>
      </c>
      <c r="G102" s="9" t="s">
        <v>518</v>
      </c>
      <c r="H102" s="9"/>
      <c r="I102" s="9"/>
      <c r="J102" s="9"/>
      <c r="K102" s="9"/>
      <c r="L102" s="9"/>
    </row>
    <row r="103" customFormat="false" ht="15" hidden="false" customHeight="true" outlineLevel="0" collapsed="false">
      <c r="A103" s="9" t="s">
        <v>770</v>
      </c>
      <c r="B103" s="9" t="s">
        <v>37</v>
      </c>
      <c r="C103" s="9" t="n">
        <f aca="false">COUNTIFS(Guardons!$A$2:$A$759,$A103,Guardons!$G$2:$G$759,"Atorgat")</f>
        <v>17</v>
      </c>
      <c r="D103" s="9" t="n">
        <f aca="false">COUNTIFS(Guardons!$A$2:$A$759,$A103,Guardons!$H$2:$H$759,$B103,Guardons!$G$2:$G$759,"Atorgat")</f>
        <v>11</v>
      </c>
      <c r="E103" s="9" t="n">
        <f aca="false">C103-D103</f>
        <v>6</v>
      </c>
      <c r="F103" s="11" t="n">
        <f aca="false">IF(C103=0,"",D103/C103)</f>
        <v>0.647058823529412</v>
      </c>
      <c r="G103" s="9" t="s">
        <v>518</v>
      </c>
      <c r="H103" s="9"/>
      <c r="I103" s="9"/>
      <c r="J103" s="9"/>
      <c r="K103" s="9"/>
      <c r="L103" s="9"/>
    </row>
    <row r="104" customFormat="false" ht="15" hidden="false" customHeight="true" outlineLevel="0" collapsed="false">
      <c r="A104" s="9" t="s">
        <v>798</v>
      </c>
      <c r="B104" s="9" t="s">
        <v>37</v>
      </c>
      <c r="C104" s="9" t="n">
        <f aca="false">COUNTIFS(Guardons!$A$2:$A$759,$A104,Guardons!$G$2:$G$759,"Atorgat")</f>
        <v>26</v>
      </c>
      <c r="D104" s="9" t="n">
        <f aca="false">COUNTIFS(Guardons!$A$2:$A$759,$A104,Guardons!$H$2:$H$759,$B104,Guardons!$G$2:$G$759,"Atorgat")</f>
        <v>15</v>
      </c>
      <c r="E104" s="9" t="n">
        <f aca="false">C104-D104</f>
        <v>11</v>
      </c>
      <c r="F104" s="11" t="n">
        <f aca="false">IF(C104=0,"",D104/C104)</f>
        <v>0.576923076923077</v>
      </c>
      <c r="G104" s="9" t="s">
        <v>518</v>
      </c>
      <c r="H104" s="9"/>
      <c r="I104" s="9"/>
      <c r="J104" s="9"/>
      <c r="K104" s="9"/>
      <c r="L104" s="9"/>
    </row>
    <row r="105" customFormat="false" ht="15" hidden="false" customHeight="true" outlineLevel="0" collapsed="false">
      <c r="A105" s="9" t="s">
        <v>844</v>
      </c>
      <c r="B105" s="9" t="s">
        <v>37</v>
      </c>
      <c r="C105" s="9" t="n">
        <f aca="false">COUNTIFS(Guardons!$A$2:$A$759,$A105,Guardons!$G$2:$G$759,"Atorgat")</f>
        <v>24</v>
      </c>
      <c r="D105" s="9" t="n">
        <f aca="false">COUNTIFS(Guardons!$A$2:$A$759,$A105,Guardons!$H$2:$H$759,$B105,Guardons!$G$2:$G$759,"Atorgat")</f>
        <v>21</v>
      </c>
      <c r="E105" s="9" t="n">
        <f aca="false">C105-D105</f>
        <v>3</v>
      </c>
      <c r="F105" s="11" t="n">
        <f aca="false">IF(C105=0,"",D105/C105)</f>
        <v>0.875</v>
      </c>
      <c r="G105" s="9" t="s">
        <v>518</v>
      </c>
      <c r="H105" s="9"/>
      <c r="I105" s="9"/>
      <c r="J105" s="9"/>
      <c r="K105" s="9"/>
      <c r="L105" s="9"/>
    </row>
    <row r="106" customFormat="false" ht="15" hidden="false" customHeight="true" outlineLevel="0" collapsed="false">
      <c r="A106" s="9" t="s">
        <v>885</v>
      </c>
      <c r="B106" s="9" t="s">
        <v>37</v>
      </c>
      <c r="C106" s="9" t="n">
        <f aca="false">COUNTIFS(Guardons!$A$2:$A$759,$A106,Guardons!$G$2:$G$759,"Atorgat")</f>
        <v>15</v>
      </c>
      <c r="D106" s="9" t="n">
        <f aca="false">COUNTIFS(Guardons!$A$2:$A$759,$A106,Guardons!$H$2:$H$759,$B106,Guardons!$G$2:$G$759,"Atorgat")</f>
        <v>10</v>
      </c>
      <c r="E106" s="9" t="n">
        <f aca="false">C106-D106</f>
        <v>5</v>
      </c>
      <c r="F106" s="11" t="n">
        <f aca="false">IF(C106=0,"",D106/C106)</f>
        <v>0.666666666666667</v>
      </c>
      <c r="G106" s="9" t="s">
        <v>518</v>
      </c>
      <c r="H106" s="9"/>
      <c r="I106" s="9"/>
      <c r="J106" s="9"/>
      <c r="K106" s="9"/>
      <c r="L106" s="9"/>
    </row>
    <row r="107" customFormat="false" ht="15" hidden="false" customHeight="true" outlineLevel="0" collapsed="false">
      <c r="A107" s="9" t="s">
        <v>915</v>
      </c>
      <c r="B107" s="9" t="s">
        <v>37</v>
      </c>
      <c r="C107" s="9" t="n">
        <f aca="false">COUNTIFS(Guardons!$A$2:$A$759,$A107,Guardons!$G$2:$G$759,"Atorgat")</f>
        <v>18</v>
      </c>
      <c r="D107" s="9" t="n">
        <f aca="false">COUNTIFS(Guardons!$A$2:$A$759,$A107,Guardons!$H$2:$H$759,$B107,Guardons!$G$2:$G$759,"Atorgat")</f>
        <v>15</v>
      </c>
      <c r="E107" s="9" t="n">
        <f aca="false">C107-D107</f>
        <v>3</v>
      </c>
      <c r="F107" s="11" t="n">
        <f aca="false">IF(C107=0,"",D107/C107)</f>
        <v>0.833333333333333</v>
      </c>
      <c r="G107" s="9" t="s">
        <v>518</v>
      </c>
      <c r="H107" s="9"/>
      <c r="I107" s="9"/>
      <c r="J107" s="9"/>
      <c r="K107" s="9"/>
      <c r="L107" s="9"/>
    </row>
    <row r="108" customFormat="false" ht="15" hidden="false" customHeight="true" outlineLevel="0" collapsed="false">
      <c r="A108" s="9" t="s">
        <v>945</v>
      </c>
      <c r="B108" s="9" t="s">
        <v>34</v>
      </c>
      <c r="C108" s="9" t="n">
        <f aca="false">COUNTIFS(Guardons!$A$2:$A$759,$A108,Guardons!$G$2:$G$759,"Atorgat")</f>
        <v>21</v>
      </c>
      <c r="D108" s="9" t="n">
        <f aca="false">COUNTIFS(Guardons!$A$2:$A$759,$A108,Guardons!$H$2:$H$759,$B108,Guardons!$G$2:$G$759,"Atorgat")</f>
        <v>9</v>
      </c>
      <c r="E108" s="9" t="n">
        <f aca="false">C108-D108</f>
        <v>12</v>
      </c>
      <c r="F108" s="11" t="n">
        <f aca="false">IF(C108=0,"",D108/C108)</f>
        <v>0.428571428571429</v>
      </c>
      <c r="G108" s="9" t="s">
        <v>518</v>
      </c>
      <c r="H108" s="9"/>
      <c r="I108" s="9"/>
      <c r="J108" s="9"/>
      <c r="K108" s="9"/>
      <c r="L108" s="9"/>
    </row>
    <row r="109" customFormat="false" ht="15" hidden="false" customHeight="true" outlineLevel="0" collapsed="false">
      <c r="A109" s="9" t="s">
        <v>979</v>
      </c>
      <c r="B109" s="9" t="s">
        <v>34</v>
      </c>
      <c r="C109" s="9" t="n">
        <f aca="false">COUNTIFS(Guardons!$A$2:$A$759,$A109,Guardons!$G$2:$G$759,"Atorgat")</f>
        <v>15</v>
      </c>
      <c r="D109" s="9" t="n">
        <f aca="false">COUNTIFS(Guardons!$A$2:$A$759,$A109,Guardons!$H$2:$H$759,$B109,Guardons!$G$2:$G$759,"Atorgat")</f>
        <v>8</v>
      </c>
      <c r="E109" s="9" t="n">
        <f aca="false">C109-D109</f>
        <v>7</v>
      </c>
      <c r="F109" s="11" t="n">
        <f aca="false">IF(C109=0,"",D109/C109)</f>
        <v>0.533333333333333</v>
      </c>
      <c r="G109" s="9" t="s">
        <v>518</v>
      </c>
      <c r="H109" s="9"/>
      <c r="I109" s="9"/>
      <c r="J109" s="9"/>
      <c r="K109" s="9"/>
      <c r="L109" s="9"/>
    </row>
    <row r="110" customFormat="false" ht="15" hidden="false" customHeight="true" outlineLevel="0" collapsed="false">
      <c r="A110" s="9" t="s">
        <v>1003</v>
      </c>
      <c r="B110" s="9" t="s">
        <v>34</v>
      </c>
      <c r="C110" s="9" t="n">
        <f aca="false">COUNTIFS(Guardons!$A$2:$A$759,$A110,Guardons!$G$2:$G$759,"Atorgat")</f>
        <v>14</v>
      </c>
      <c r="D110" s="9" t="n">
        <f aca="false">COUNTIFS(Guardons!$A$2:$A$759,$A110,Guardons!$H$2:$H$759,$B110,Guardons!$G$2:$G$759,"Atorgat")</f>
        <v>4</v>
      </c>
      <c r="E110" s="9" t="n">
        <f aca="false">C110-D110</f>
        <v>10</v>
      </c>
      <c r="F110" s="11" t="n">
        <f aca="false">IF(C110=0,"",D110/C110)</f>
        <v>0.285714285714286</v>
      </c>
      <c r="G110" s="9" t="s">
        <v>518</v>
      </c>
      <c r="H110" s="9"/>
      <c r="I110" s="9"/>
      <c r="J110" s="9"/>
      <c r="K110" s="9"/>
      <c r="L110" s="9"/>
    </row>
    <row r="111" customFormat="false" ht="15" hidden="false" customHeight="true" outlineLevel="0" collapsed="false">
      <c r="A111" s="9" t="s">
        <v>1010</v>
      </c>
      <c r="B111" s="9" t="s">
        <v>34</v>
      </c>
      <c r="C111" s="9" t="n">
        <f aca="false">COUNTIFS(Guardons!$A$2:$A$759,$A111,Guardons!$G$2:$G$759,"Atorgat")</f>
        <v>13</v>
      </c>
      <c r="D111" s="9" t="n">
        <f aca="false">COUNTIFS(Guardons!$A$2:$A$759,$A111,Guardons!$H$2:$H$759,$B111,Guardons!$G$2:$G$759,"Atorgat")</f>
        <v>3</v>
      </c>
      <c r="E111" s="9" t="n">
        <f aca="false">C111-D111</f>
        <v>10</v>
      </c>
      <c r="F111" s="11" t="n">
        <f aca="false">IF(C111=0,"",D111/C111)</f>
        <v>0.230769230769231</v>
      </c>
      <c r="G111" s="9" t="s">
        <v>518</v>
      </c>
      <c r="H111" s="9"/>
      <c r="I111" s="9"/>
      <c r="J111" s="9"/>
      <c r="K111" s="9"/>
      <c r="L111" s="9"/>
    </row>
    <row r="112" customFormat="false" ht="15" hidden="false" customHeight="true" outlineLevel="0" collapsed="false">
      <c r="A112" s="9" t="s">
        <v>1030</v>
      </c>
      <c r="B112" s="9" t="s">
        <v>34</v>
      </c>
      <c r="C112" s="9" t="n">
        <f aca="false">COUNTIFS(Guardons!$A$2:$A$759,$A112,Guardons!$G$2:$G$759,"Atorgat")</f>
        <v>10</v>
      </c>
      <c r="D112" s="9" t="n">
        <f aca="false">COUNTIFS(Guardons!$A$2:$A$759,$A112,Guardons!$H$2:$H$759,$B112,Guardons!$G$2:$G$759,"Atorgat")</f>
        <v>4</v>
      </c>
      <c r="E112" s="9" t="n">
        <f aca="false">C112-D112</f>
        <v>6</v>
      </c>
      <c r="F112" s="11" t="n">
        <f aca="false">IF(C112=0,"",D112/C112)</f>
        <v>0.4</v>
      </c>
      <c r="G112" s="9" t="s">
        <v>518</v>
      </c>
      <c r="H112" s="9"/>
      <c r="I112" s="9"/>
      <c r="J112" s="9"/>
      <c r="K112" s="9"/>
      <c r="L112" s="9"/>
    </row>
    <row r="113" customFormat="false" ht="15" hidden="false" customHeight="true" outlineLevel="0" collapsed="false">
      <c r="A113" s="9" t="s">
        <v>1050</v>
      </c>
      <c r="B113" s="9" t="s">
        <v>15</v>
      </c>
      <c r="C113" s="9" t="n">
        <f aca="false">COUNTIFS(Guardons!$A$2:$A$759,$A113,Guardons!$G$2:$G$759,"Atorgat")</f>
        <v>27</v>
      </c>
      <c r="D113" s="9" t="n">
        <f aca="false">COUNTIFS(Guardons!$A$2:$A$759,$A113,Guardons!$H$2:$H$759,$B113,Guardons!$G$2:$G$759,"Atorgat")</f>
        <v>24</v>
      </c>
      <c r="E113" s="9" t="n">
        <f aca="false">C113-D113</f>
        <v>3</v>
      </c>
      <c r="F113" s="11" t="n">
        <f aca="false">IF(C113=0,"",D113/C113)</f>
        <v>0.888888888888889</v>
      </c>
      <c r="G113" s="9" t="s">
        <v>1053</v>
      </c>
      <c r="H113" s="9"/>
      <c r="I113" s="9"/>
      <c r="J113" s="9"/>
      <c r="K113" s="9"/>
      <c r="L113" s="9"/>
    </row>
    <row r="114" customFormat="false" ht="15" hidden="false" customHeight="true" outlineLevel="0" collapsed="false">
      <c r="A114" s="9" t="s">
        <v>1099</v>
      </c>
      <c r="B114" s="9" t="s">
        <v>15</v>
      </c>
      <c r="C114" s="9" t="n">
        <f aca="false">COUNTIFS(Guardons!$A$2:$A$759,$A114,Guardons!$G$2:$G$759,"Atorgat")</f>
        <v>17</v>
      </c>
      <c r="D114" s="9" t="n">
        <f aca="false">COUNTIFS(Guardons!$A$2:$A$759,$A114,Guardons!$H$2:$H$759,$B114,Guardons!$G$2:$G$759,"Atorgat")</f>
        <v>14</v>
      </c>
      <c r="E114" s="9" t="n">
        <f aca="false">C114-D114</f>
        <v>3</v>
      </c>
      <c r="F114" s="11" t="n">
        <f aca="false">IF(C114=0,"",D114/C114)</f>
        <v>0.823529411764706</v>
      </c>
      <c r="G114" s="9" t="s">
        <v>1053</v>
      </c>
      <c r="H114" s="9"/>
      <c r="I114" s="9"/>
      <c r="J114" s="9"/>
      <c r="K114" s="9"/>
      <c r="L114" s="9"/>
    </row>
    <row r="115" customFormat="false" ht="15" hidden="false" customHeight="true" outlineLevel="0" collapsed="false">
      <c r="A115" s="9" t="s">
        <v>1137</v>
      </c>
      <c r="B115" s="9" t="s">
        <v>34</v>
      </c>
      <c r="C115" s="9" t="n">
        <f aca="false">COUNTIFS(Guardons!$A$2:$A$759,$A115,Guardons!$G$2:$G$759,"Atorgat")</f>
        <v>8</v>
      </c>
      <c r="D115" s="9" t="n">
        <f aca="false">COUNTIFS(Guardons!$A$2:$A$759,$A115,Guardons!$H$2:$H$759,$B115,Guardons!$G$2:$G$759,"Atorgat")</f>
        <v>2</v>
      </c>
      <c r="E115" s="9" t="n">
        <f aca="false">C115-D115</f>
        <v>6</v>
      </c>
      <c r="F115" s="11" t="n">
        <f aca="false">IF(C115=0,"",D115/C115)</f>
        <v>0.25</v>
      </c>
      <c r="G115" s="9" t="s">
        <v>1053</v>
      </c>
      <c r="H115" s="9"/>
      <c r="I115" s="9"/>
      <c r="J115" s="9"/>
      <c r="K115" s="9"/>
      <c r="L115" s="9"/>
    </row>
    <row r="116" customFormat="false" ht="15" hidden="false" customHeight="true" outlineLevel="0" collapsed="false">
      <c r="A116" s="9" t="s">
        <v>1185</v>
      </c>
      <c r="B116" s="9" t="s">
        <v>37</v>
      </c>
      <c r="C116" s="9" t="n">
        <f aca="false">COUNTIFS(Guardons!$A$2:$A$759,$A116,Guardons!$G$2:$G$759,"Atorgat")</f>
        <v>8</v>
      </c>
      <c r="D116" s="9" t="n">
        <f aca="false">COUNTIFS(Guardons!$A$2:$A$759,$A116,Guardons!$H$2:$H$759,$B116,Guardons!$G$2:$G$759,"Atorgat")</f>
        <v>5</v>
      </c>
      <c r="E116" s="9" t="n">
        <f aca="false">C116-D116</f>
        <v>3</v>
      </c>
      <c r="F116" s="11" t="n">
        <f aca="false">IF(C116=0,"",D116/C116)</f>
        <v>0.625</v>
      </c>
      <c r="G116" s="9" t="s">
        <v>1053</v>
      </c>
      <c r="H116" s="9"/>
      <c r="I116" s="9"/>
      <c r="J116" s="9"/>
      <c r="K116" s="9"/>
      <c r="L116" s="9"/>
    </row>
    <row r="117" customFormat="false" ht="15" hidden="false" customHeight="true" outlineLevel="0" collapsed="false">
      <c r="A117" s="9" t="s">
        <v>1202</v>
      </c>
      <c r="B117" s="9" t="s">
        <v>34</v>
      </c>
      <c r="C117" s="9" t="n">
        <f aca="false">COUNTIFS(Guardons!$A$2:$A$759,$A117,Guardons!$G$2:$G$759,"Atorgat")</f>
        <v>5</v>
      </c>
      <c r="D117" s="9" t="n">
        <f aca="false">COUNTIFS(Guardons!$A$2:$A$759,$A117,Guardons!$H$2:$H$759,$B117,Guardons!$G$2:$G$759,"Atorgat")</f>
        <v>3</v>
      </c>
      <c r="E117" s="9" t="n">
        <f aca="false">C117-D117</f>
        <v>2</v>
      </c>
      <c r="F117" s="11" t="n">
        <f aca="false">IF(C117=0,"",D117/C117)</f>
        <v>0.6</v>
      </c>
      <c r="G117" s="9" t="s">
        <v>1053</v>
      </c>
      <c r="H117" s="9"/>
      <c r="I117" s="9"/>
      <c r="J117" s="9"/>
      <c r="K117" s="9"/>
      <c r="L117" s="9"/>
    </row>
    <row r="118" customFormat="false" ht="15" hidden="false" customHeight="true" outlineLevel="0" collapsed="fals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</row>
    <row r="119" customFormat="false" ht="26.25" hidden="false" customHeight="true" outlineLevel="0" collapsed="false">
      <c r="A119" s="2" t="s">
        <v>1251</v>
      </c>
      <c r="B119" s="2" t="s">
        <v>1214</v>
      </c>
      <c r="C119" s="2" t="s">
        <v>1247</v>
      </c>
      <c r="D119" s="2" t="s">
        <v>1248</v>
      </c>
      <c r="E119" s="2" t="s">
        <v>1249</v>
      </c>
      <c r="F119" s="2" t="s">
        <v>1250</v>
      </c>
      <c r="G119" s="9"/>
      <c r="H119" s="9"/>
      <c r="I119" s="9"/>
      <c r="J119" s="9"/>
      <c r="K119" s="9"/>
      <c r="L119" s="9"/>
    </row>
    <row r="120" customFormat="false" ht="15" hidden="false" customHeight="true" outlineLevel="0" collapsed="false">
      <c r="A120" s="9" t="s">
        <v>1252</v>
      </c>
      <c r="B120" s="9" t="s">
        <v>15</v>
      </c>
      <c r="C120" s="9" t="n">
        <f aca="false">SUMIFS($C$89:$C$117,$B$89:$B$117,$B120,$G$89:$G$117,"&lt;&gt;Debut o joves")</f>
        <v>178</v>
      </c>
      <c r="D120" s="9" t="n">
        <f aca="false">SUMIFS($D$89:$D$117,$B$89:$B$117,$B120,$G$89:$G$117,"&lt;&gt;Debut o joves")</f>
        <v>133</v>
      </c>
      <c r="E120" s="9" t="n">
        <f aca="false">C120-D120</f>
        <v>45</v>
      </c>
      <c r="F120" s="11" t="n">
        <f aca="false">IF(C120=0,"",D120/C120)</f>
        <v>0.747191011235955</v>
      </c>
      <c r="G120" s="9"/>
      <c r="H120" s="9"/>
      <c r="I120" s="9"/>
      <c r="J120" s="9"/>
      <c r="K120" s="9"/>
      <c r="L120" s="9"/>
    </row>
    <row r="121" customFormat="false" ht="15" hidden="false" customHeight="true" outlineLevel="0" collapsed="false">
      <c r="A121" s="9" t="s">
        <v>1252</v>
      </c>
      <c r="B121" s="9" t="s">
        <v>37</v>
      </c>
      <c r="C121" s="9" t="n">
        <f aca="false">SUMIFS($C$89:$C$117,$B$89:$B$117,$B121,$G$89:$G$117,"&lt;&gt;Debut o joves")</f>
        <v>220</v>
      </c>
      <c r="D121" s="9" t="n">
        <f aca="false">SUMIFS($D$89:$D$117,$B$89:$B$117,$B121,$G$89:$G$117,"&lt;&gt;Debut o joves")</f>
        <v>143</v>
      </c>
      <c r="E121" s="9" t="n">
        <f aca="false">C121-D121</f>
        <v>77</v>
      </c>
      <c r="F121" s="11" t="n">
        <f aca="false">IF(C121=0,"",D121/C121)</f>
        <v>0.65</v>
      </c>
      <c r="G121" s="9"/>
      <c r="H121" s="9"/>
      <c r="I121" s="9"/>
      <c r="J121" s="9"/>
      <c r="K121" s="9"/>
      <c r="L121" s="9"/>
    </row>
    <row r="122" customFormat="false" ht="15" hidden="false" customHeight="true" outlineLevel="0" collapsed="false">
      <c r="A122" s="9" t="s">
        <v>1252</v>
      </c>
      <c r="B122" s="9" t="s">
        <v>34</v>
      </c>
      <c r="C122" s="9" t="n">
        <f aca="false">SUMIFS($C$89:$C$117,$B$89:$B$117,$B122,$G$89:$G$117,"&lt;&gt;Debut o joves")</f>
        <v>116</v>
      </c>
      <c r="D122" s="9" t="n">
        <f aca="false">SUMIFS($D$89:$D$117,$B$89:$B$117,$B122,$G$89:$G$117,"&lt;&gt;Debut o joves")</f>
        <v>45</v>
      </c>
      <c r="E122" s="9" t="n">
        <f aca="false">C122-D122</f>
        <v>71</v>
      </c>
      <c r="F122" s="11" t="n">
        <f aca="false">IF(C122=0,"",D122/C122)</f>
        <v>0.387931034482759</v>
      </c>
      <c r="G122" s="9"/>
      <c r="H122" s="9"/>
      <c r="I122" s="9"/>
      <c r="J122" s="9"/>
      <c r="K122" s="9"/>
      <c r="L122" s="9"/>
    </row>
    <row r="123" customFormat="false" ht="15" hidden="false" customHeight="true" outlineLevel="0" collapsed="fals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</row>
    <row r="124" customFormat="false" ht="15" hidden="false" customHeight="true" outlineLevel="0" collapsed="fals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</row>
    <row r="125" customFormat="false" ht="39" hidden="false" customHeight="true" outlineLevel="0" collapsed="false">
      <c r="A125" s="2" t="s">
        <v>1253</v>
      </c>
      <c r="B125" s="2" t="s">
        <v>1243</v>
      </c>
      <c r="C125" s="2" t="s">
        <v>1254</v>
      </c>
      <c r="D125" s="2" t="s">
        <v>1255</v>
      </c>
      <c r="E125" s="2"/>
      <c r="F125" s="2"/>
      <c r="G125" s="9"/>
      <c r="H125" s="9"/>
      <c r="I125" s="9"/>
      <c r="J125" s="9"/>
      <c r="K125" s="9"/>
      <c r="L125" s="9"/>
    </row>
    <row r="126" customFormat="false" ht="15" hidden="false" customHeight="true" outlineLevel="0" collapsed="false">
      <c r="A126" s="9" t="s">
        <v>20</v>
      </c>
      <c r="B126" s="9" t="s">
        <v>24</v>
      </c>
      <c r="C126" s="9" t="n">
        <f aca="false">COUNTIFS(Guardons!$I$2:$I$759,$A126,Guardons!$F$2:$F$759,"Dona",Guardons!$G$2:$G$759,"Atorgat",Guardons!$N$2:$N$759,"Consagració")</f>
        <v>34</v>
      </c>
      <c r="D126" s="11" t="n">
        <f aca="false">IF(SUM($C$126:$C$128)=0,"",C126/SUM($C$126:$C$128))</f>
        <v>0.53968253968254</v>
      </c>
      <c r="E126" s="9"/>
      <c r="F126" s="9"/>
      <c r="G126" s="9"/>
      <c r="H126" s="9"/>
      <c r="I126" s="9"/>
      <c r="J126" s="9"/>
      <c r="K126" s="9"/>
      <c r="L126" s="9"/>
    </row>
    <row r="127" customFormat="false" ht="15" hidden="false" customHeight="true" outlineLevel="0" collapsed="false">
      <c r="A127" s="9" t="s">
        <v>61</v>
      </c>
      <c r="B127" s="9" t="s">
        <v>24</v>
      </c>
      <c r="C127" s="9" t="n">
        <f aca="false">COUNTIFS(Guardons!$I$2:$I$759,$A127,Guardons!$F$2:$F$759,"Dona",Guardons!$G$2:$G$759,"Atorgat",Guardons!$N$2:$N$759,"Consagració")</f>
        <v>29</v>
      </c>
      <c r="D127" s="11" t="n">
        <f aca="false">IF(SUM($C$126:$C$128)=0,"",C127/SUM($C$126:$C$128))</f>
        <v>0.46031746031746</v>
      </c>
      <c r="E127" s="9"/>
      <c r="F127" s="9"/>
      <c r="G127" s="9"/>
      <c r="H127" s="9"/>
      <c r="I127" s="9"/>
      <c r="J127" s="9"/>
      <c r="K127" s="9"/>
      <c r="L127" s="9"/>
    </row>
    <row r="128" customFormat="false" ht="15" hidden="false" customHeight="true" outlineLevel="0" collapsed="false">
      <c r="A128" s="9" t="s">
        <v>622</v>
      </c>
      <c r="B128" s="9" t="s">
        <v>24</v>
      </c>
      <c r="C128" s="9" t="n">
        <f aca="false">COUNTIFS(Guardons!$I$2:$I$759,$A128,Guardons!$F$2:$F$759,"Dona",Guardons!$G$2:$G$759,"Atorgat",Guardons!$N$2:$N$759,"Consagració")</f>
        <v>0</v>
      </c>
      <c r="D128" s="11" t="n">
        <f aca="false">IF(SUM($C$126:$C$128)=0,"",C128/SUM($C$126:$C$128))</f>
        <v>0</v>
      </c>
      <c r="E128" s="9"/>
      <c r="F128" s="9"/>
      <c r="G128" s="9"/>
      <c r="H128" s="9"/>
      <c r="I128" s="9"/>
      <c r="J128" s="9"/>
      <c r="K128" s="9"/>
      <c r="L128" s="9"/>
    </row>
    <row r="129" customFormat="false" ht="15" hidden="false" customHeight="true" outlineLevel="0" collapsed="false">
      <c r="A129" s="9" t="s">
        <v>1256</v>
      </c>
      <c r="B129" s="9" t="s">
        <v>24</v>
      </c>
      <c r="C129" s="9" t="n">
        <f aca="false">COUNTIFS(Guardons!$J$2:$J$759,"Sí",Guardons!$F$2:$F$759,"Dona",Guardons!$G$2:$G$759,"Atorgat",Guardons!$N$2:$N$759,"Consagració")</f>
        <v>23</v>
      </c>
      <c r="D129" s="9"/>
      <c r="E129" s="9"/>
      <c r="F129" s="9"/>
      <c r="G129" s="9"/>
      <c r="H129" s="9"/>
      <c r="I129" s="9"/>
      <c r="J129" s="9"/>
      <c r="K129" s="9"/>
      <c r="L129" s="9"/>
    </row>
    <row r="130" customFormat="false" ht="15" hidden="false" customHeight="true" outlineLevel="0" collapsed="false">
      <c r="A130" s="9" t="s">
        <v>20</v>
      </c>
      <c r="B130" s="9" t="s">
        <v>518</v>
      </c>
      <c r="C130" s="9" t="n">
        <f aca="false">COUNTIFS(Guardons!$I$2:$I$759,$A130,Guardons!$F$2:$F$759,"Dona",Guardons!$G$2:$G$759,"Atorgat",Guardons!$N$2:$N$759,"Territorial o local")</f>
        <v>14</v>
      </c>
      <c r="D130" s="11" t="n">
        <f aca="false">IF(SUM($C$130:$C$132)=0,"",C130/SUM($C$130:$C$132))</f>
        <v>0.164705882352941</v>
      </c>
      <c r="E130" s="9"/>
      <c r="F130" s="9"/>
      <c r="G130" s="9"/>
      <c r="H130" s="9"/>
      <c r="I130" s="9"/>
      <c r="J130" s="9"/>
      <c r="K130" s="9"/>
      <c r="L130" s="9"/>
    </row>
    <row r="131" customFormat="false" ht="15" hidden="false" customHeight="true" outlineLevel="0" collapsed="false">
      <c r="A131" s="9" t="s">
        <v>61</v>
      </c>
      <c r="B131" s="9" t="s">
        <v>518</v>
      </c>
      <c r="C131" s="9" t="n">
        <f aca="false">COUNTIFS(Guardons!$I$2:$I$759,$A131,Guardons!$F$2:$F$759,"Dona",Guardons!$G$2:$G$759,"Atorgat",Guardons!$N$2:$N$759,"Territorial o local")</f>
        <v>68</v>
      </c>
      <c r="D131" s="11" t="n">
        <f aca="false">IF(SUM($C$130:$C$132)=0,"",C131/SUM($C$130:$C$132))</f>
        <v>0.8</v>
      </c>
      <c r="E131" s="9"/>
      <c r="F131" s="9"/>
      <c r="G131" s="9"/>
      <c r="H131" s="9"/>
      <c r="I131" s="9"/>
      <c r="J131" s="9"/>
      <c r="K131" s="9"/>
      <c r="L131" s="9"/>
    </row>
    <row r="132" customFormat="false" ht="15" hidden="false" customHeight="true" outlineLevel="0" collapsed="false">
      <c r="A132" s="9" t="s">
        <v>622</v>
      </c>
      <c r="B132" s="9" t="s">
        <v>518</v>
      </c>
      <c r="C132" s="9" t="n">
        <f aca="false">COUNTIFS(Guardons!$I$2:$I$759,$A132,Guardons!$F$2:$F$759,"Dona",Guardons!$G$2:$G$759,"Atorgat",Guardons!$N$2:$N$759,"Territorial o local")</f>
        <v>3</v>
      </c>
      <c r="D132" s="11" t="n">
        <f aca="false">IF(SUM($C$130:$C$132)=0,"",C132/SUM($C$130:$C$132))</f>
        <v>0.0352941176470588</v>
      </c>
      <c r="E132" s="9"/>
      <c r="F132" s="9"/>
      <c r="G132" s="9"/>
      <c r="H132" s="9"/>
      <c r="I132" s="9"/>
      <c r="J132" s="9"/>
      <c r="K132" s="9"/>
      <c r="L132" s="9"/>
    </row>
    <row r="133" customFormat="false" ht="15" hidden="false" customHeight="true" outlineLevel="0" collapsed="false">
      <c r="A133" s="9" t="s">
        <v>1256</v>
      </c>
      <c r="B133" s="9" t="s">
        <v>518</v>
      </c>
      <c r="C133" s="9" t="n">
        <f aca="false">COUNTIFS(Guardons!$J$2:$J$759,"Sí",Guardons!$F$2:$F$759,"Dona",Guardons!$G$2:$G$759,"Atorgat",Guardons!$N$2:$N$759,"Territorial o local")</f>
        <v>13</v>
      </c>
      <c r="D133" s="9"/>
      <c r="E133" s="9"/>
      <c r="F133" s="9"/>
      <c r="G133" s="9"/>
      <c r="H133" s="9"/>
      <c r="I133" s="9"/>
      <c r="J133" s="9"/>
      <c r="K133" s="9"/>
      <c r="L133" s="9"/>
    </row>
    <row r="134" customFormat="false" ht="15" hidden="false" customHeight="true" outlineLevel="0" collapsed="fals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</row>
    <row r="135" customFormat="false" ht="15" hidden="false" customHeight="true" outlineLevel="0" collapsed="fals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</row>
    <row r="136" customFormat="false" ht="26.25" hidden="false" customHeight="true" outlineLevel="0" collapsed="false">
      <c r="A136" s="2" t="s">
        <v>1257</v>
      </c>
      <c r="B136" s="2"/>
      <c r="C136" s="2" t="s">
        <v>1215</v>
      </c>
      <c r="D136" s="2" t="s">
        <v>1216</v>
      </c>
      <c r="E136" s="2" t="s">
        <v>1217</v>
      </c>
      <c r="F136" s="2" t="s">
        <v>1218</v>
      </c>
      <c r="G136" s="9"/>
      <c r="H136" s="9"/>
      <c r="I136" s="9"/>
      <c r="J136" s="9"/>
      <c r="K136" s="9"/>
      <c r="L136" s="9"/>
    </row>
    <row r="137" customFormat="false" ht="15" hidden="false" customHeight="true" outlineLevel="0" collapsed="false">
      <c r="A137" s="9" t="s">
        <v>22</v>
      </c>
      <c r="B137" s="9"/>
      <c r="C137" s="9" t="n">
        <f aca="false">D137+E137</f>
        <v>514</v>
      </c>
      <c r="D137" s="9" t="n">
        <f aca="false">COUNTIFS(Guardons!$K$2:$K$759,$A137,Guardons!$F$2:$F$759,"Dona",Guardons!$G$2:$G$759,"Atorgat")</f>
        <v>123</v>
      </c>
      <c r="E137" s="9" t="n">
        <f aca="false">COUNTIFS(Guardons!$K$2:$K$759,$A137,Guardons!$F$2:$F$759,"Home",Guardons!$G$2:$G$759,"Atorgat")</f>
        <v>391</v>
      </c>
      <c r="F137" s="11" t="n">
        <f aca="false">IF(C137=0,"",D137/C137)</f>
        <v>0.239299610894942</v>
      </c>
      <c r="G137" s="9"/>
      <c r="H137" s="9"/>
      <c r="I137" s="9"/>
      <c r="J137" s="9"/>
      <c r="K137" s="9"/>
      <c r="L137" s="9"/>
    </row>
    <row r="138" customFormat="false" ht="15" hidden="false" customHeight="true" outlineLevel="0" collapsed="false">
      <c r="A138" s="9" t="s">
        <v>346</v>
      </c>
      <c r="B138" s="9"/>
      <c r="C138" s="9" t="n">
        <f aca="false">D138+E138</f>
        <v>76</v>
      </c>
      <c r="D138" s="9" t="n">
        <f aca="false">COUNTIFS(Guardons!$K$2:$K$759,$A138,Guardons!$F$2:$F$759,"Dona",Guardons!$G$2:$G$759,"Atorgat")</f>
        <v>25</v>
      </c>
      <c r="E138" s="9" t="n">
        <f aca="false">COUNTIFS(Guardons!$K$2:$K$759,$A138,Guardons!$F$2:$F$759,"Home",Guardons!$G$2:$G$759,"Atorgat")</f>
        <v>51</v>
      </c>
      <c r="F138" s="11" t="n">
        <f aca="false">IF(C138=0,"",D138/C138)</f>
        <v>0.328947368421053</v>
      </c>
      <c r="G138" s="9"/>
      <c r="H138" s="9"/>
      <c r="I138" s="9"/>
      <c r="J138" s="9"/>
      <c r="K138" s="9"/>
      <c r="L138" s="9"/>
    </row>
    <row r="139" customFormat="false" ht="15" hidden="false" customHeight="true" outlineLevel="0" collapsed="false">
      <c r="A139" s="9" t="s">
        <v>1053</v>
      </c>
      <c r="B139" s="9"/>
      <c r="C139" s="9" t="n">
        <f aca="false">D139+E139</f>
        <v>81</v>
      </c>
      <c r="D139" s="9" t="n">
        <f aca="false">COUNTIFS(Guardons!$K$2:$K$759,$A139,Guardons!$F$2:$F$759,"Dona",Guardons!$G$2:$G$759,"Atorgat")</f>
        <v>41</v>
      </c>
      <c r="E139" s="9" t="n">
        <f aca="false">COUNTIFS(Guardons!$K$2:$K$759,$A139,Guardons!$F$2:$F$759,"Home",Guardons!$G$2:$G$759,"Atorgat")</f>
        <v>40</v>
      </c>
      <c r="F139" s="11" t="n">
        <f aca="false">IF(C139=0,"",D139/C139)</f>
        <v>0.506172839506173</v>
      </c>
      <c r="G139" s="9"/>
      <c r="H139" s="9"/>
      <c r="I139" s="9"/>
      <c r="J139" s="9"/>
      <c r="K139" s="9"/>
      <c r="L139" s="9"/>
    </row>
    <row r="140" customFormat="false" ht="15" hidden="false" customHeight="true" outlineLevel="0" collapsed="fals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</row>
    <row r="141" customFormat="false" ht="15" hidden="false" customHeight="true" outlineLevel="0" collapsed="fals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</row>
    <row r="142" customFormat="false" ht="15" hidden="false" customHeight="true" outlineLevel="0" collapsed="false">
      <c r="A142" s="14" t="s">
        <v>1258</v>
      </c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</row>
    <row r="143" customFormat="false" ht="15" hidden="false" customHeight="true" outlineLevel="0" collapsed="false">
      <c r="A143" s="2" t="s">
        <v>1259</v>
      </c>
      <c r="B143" s="2" t="s">
        <v>1254</v>
      </c>
      <c r="C143" s="2"/>
      <c r="D143" s="2"/>
      <c r="E143" s="2"/>
      <c r="F143" s="2"/>
      <c r="G143" s="9"/>
      <c r="H143" s="9"/>
      <c r="I143" s="9"/>
      <c r="J143" s="9"/>
      <c r="K143" s="9"/>
      <c r="L143" s="9"/>
    </row>
    <row r="144" customFormat="false" ht="15" hidden="false" customHeight="true" outlineLevel="0" collapsed="false">
      <c r="A144" s="9" t="s">
        <v>205</v>
      </c>
      <c r="B144" s="9" t="n">
        <f aca="false">COUNTIFS(Guardons!$D$2:$D$759,$A144,Guardons!$G$2:$G$759,"Atorgat")</f>
        <v>6</v>
      </c>
      <c r="C144" s="9"/>
      <c r="D144" s="9"/>
      <c r="E144" s="9"/>
      <c r="F144" s="9"/>
      <c r="G144" s="9"/>
      <c r="H144" s="9"/>
      <c r="I144" s="9"/>
      <c r="J144" s="9"/>
      <c r="K144" s="9"/>
      <c r="L144" s="9"/>
    </row>
    <row r="145" customFormat="false" ht="15" hidden="false" customHeight="true" outlineLevel="0" collapsed="false">
      <c r="A145" s="9" t="s">
        <v>95</v>
      </c>
      <c r="B145" s="9" t="n">
        <f aca="false">COUNTIFS(Guardons!$D$2:$D$759,$A145,Guardons!$G$2:$G$759,"Atorgat")</f>
        <v>5</v>
      </c>
      <c r="C145" s="9"/>
      <c r="D145" s="9"/>
      <c r="E145" s="9"/>
      <c r="F145" s="9"/>
      <c r="G145" s="9"/>
      <c r="H145" s="9"/>
      <c r="I145" s="9"/>
      <c r="J145" s="9"/>
      <c r="K145" s="9"/>
      <c r="L145" s="9"/>
    </row>
    <row r="146" customFormat="false" ht="15" hidden="false" customHeight="true" outlineLevel="0" collapsed="false">
      <c r="A146" s="9" t="s">
        <v>112</v>
      </c>
      <c r="B146" s="9" t="n">
        <f aca="false">COUNTIFS(Guardons!$D$2:$D$759,$A146,Guardons!$G$2:$G$759,"Atorgat")</f>
        <v>5</v>
      </c>
      <c r="C146" s="9"/>
      <c r="D146" s="9"/>
      <c r="E146" s="9"/>
      <c r="F146" s="9"/>
      <c r="G146" s="9"/>
      <c r="H146" s="9"/>
      <c r="I146" s="9"/>
      <c r="J146" s="9"/>
      <c r="K146" s="9"/>
      <c r="L146" s="9"/>
    </row>
    <row r="147" customFormat="false" ht="15" hidden="false" customHeight="true" outlineLevel="0" collapsed="false">
      <c r="A147" s="9" t="s">
        <v>25</v>
      </c>
      <c r="B147" s="9" t="n">
        <f aca="false">COUNTIFS(Guardons!$D$2:$D$759,$A147,Guardons!$G$2:$G$759,"Atorgat")</f>
        <v>5</v>
      </c>
      <c r="C147" s="9"/>
      <c r="D147" s="9"/>
      <c r="E147" s="9"/>
      <c r="F147" s="9"/>
      <c r="G147" s="9"/>
      <c r="H147" s="9"/>
      <c r="I147" s="9"/>
      <c r="J147" s="9"/>
      <c r="K147" s="9"/>
      <c r="L147" s="9"/>
    </row>
    <row r="148" customFormat="false" ht="15" hidden="false" customHeight="true" outlineLevel="0" collapsed="false">
      <c r="A148" s="9" t="s">
        <v>77</v>
      </c>
      <c r="B148" s="9" t="n">
        <f aca="false">COUNTIFS(Guardons!$D$2:$D$759,$A148,Guardons!$G$2:$G$759,"Atorgat")</f>
        <v>4</v>
      </c>
      <c r="C148" s="9"/>
      <c r="D148" s="9"/>
      <c r="E148" s="9"/>
      <c r="F148" s="9"/>
      <c r="G148" s="9"/>
      <c r="H148" s="9"/>
      <c r="I148" s="9"/>
      <c r="J148" s="9"/>
      <c r="K148" s="9"/>
      <c r="L148" s="9"/>
    </row>
    <row r="149" customFormat="false" ht="15" hidden="false" customHeight="true" outlineLevel="0" collapsed="false">
      <c r="A149" s="9" t="s">
        <v>323</v>
      </c>
      <c r="B149" s="9" t="n">
        <f aca="false">COUNTIFS(Guardons!$D$2:$D$759,$A149,Guardons!$G$2:$G$759,"Atorgat")</f>
        <v>4</v>
      </c>
      <c r="C149" s="9"/>
      <c r="D149" s="9"/>
      <c r="E149" s="9"/>
      <c r="F149" s="9"/>
      <c r="G149" s="9"/>
      <c r="H149" s="9"/>
      <c r="I149" s="9"/>
      <c r="J149" s="9"/>
      <c r="K149" s="9"/>
      <c r="L149" s="9"/>
    </row>
    <row r="150" customFormat="false" ht="15" hidden="false" customHeight="true" outlineLevel="0" collapsed="false">
      <c r="A150" s="9" t="s">
        <v>46</v>
      </c>
      <c r="B150" s="9" t="n">
        <f aca="false">COUNTIFS(Guardons!$D$2:$D$759,$A150,Guardons!$G$2:$G$759,"Atorgat")</f>
        <v>4</v>
      </c>
      <c r="C150" s="9"/>
      <c r="D150" s="9"/>
      <c r="E150" s="9"/>
      <c r="F150" s="9"/>
      <c r="G150" s="9"/>
      <c r="H150" s="9"/>
      <c r="I150" s="9"/>
      <c r="J150" s="9"/>
      <c r="K150" s="9"/>
      <c r="L150" s="9"/>
    </row>
    <row r="151" customFormat="false" ht="15" hidden="false" customHeight="true" outlineLevel="0" collapsed="false">
      <c r="A151" s="9" t="s">
        <v>181</v>
      </c>
      <c r="B151" s="9" t="n">
        <f aca="false">COUNTIFS(Guardons!$D$2:$D$759,$A151,Guardons!$G$2:$G$759,"Atorgat")</f>
        <v>3</v>
      </c>
      <c r="C151" s="9"/>
      <c r="D151" s="9"/>
      <c r="E151" s="9"/>
      <c r="F151" s="9"/>
      <c r="G151" s="9"/>
      <c r="H151" s="9"/>
      <c r="I151" s="9"/>
      <c r="J151" s="9"/>
      <c r="K151" s="9"/>
      <c r="L151" s="9"/>
    </row>
    <row r="152" customFormat="false" ht="15" hidden="false" customHeight="true" outlineLevel="0" collapsed="false">
      <c r="A152" s="9" t="s">
        <v>554</v>
      </c>
      <c r="B152" s="9" t="n">
        <f aca="false">COUNTIFS(Guardons!$D$2:$D$759,$A152,Guardons!$G$2:$G$759,"Atorgat")</f>
        <v>3</v>
      </c>
      <c r="C152" s="9"/>
      <c r="D152" s="9"/>
      <c r="E152" s="9"/>
      <c r="F152" s="9"/>
      <c r="G152" s="9"/>
      <c r="H152" s="9"/>
      <c r="I152" s="9"/>
      <c r="J152" s="9"/>
      <c r="K152" s="9"/>
      <c r="L152" s="9"/>
    </row>
    <row r="153" customFormat="false" ht="15" hidden="false" customHeight="true" outlineLevel="0" collapsed="false">
      <c r="A153" s="9" t="s">
        <v>282</v>
      </c>
      <c r="B153" s="9" t="n">
        <f aca="false">COUNTIFS(Guardons!$D$2:$D$759,$A153,Guardons!$G$2:$G$759,"Atorgat")</f>
        <v>3</v>
      </c>
      <c r="C153" s="9"/>
      <c r="D153" s="9"/>
      <c r="E153" s="9"/>
      <c r="F153" s="9"/>
      <c r="G153" s="9"/>
      <c r="H153" s="9"/>
      <c r="I153" s="9"/>
      <c r="J153" s="9"/>
      <c r="K153" s="9"/>
      <c r="L153" s="9"/>
    </row>
    <row r="154" customFormat="false" ht="15" hidden="false" customHeight="true" outlineLevel="0" collapsed="false">
      <c r="A154" s="9" t="s">
        <v>154</v>
      </c>
      <c r="B154" s="9" t="n">
        <f aca="false">COUNTIFS(Guardons!$D$2:$D$759,$A154,Guardons!$G$2:$G$759,"Atorgat")</f>
        <v>3</v>
      </c>
      <c r="C154" s="9"/>
      <c r="D154" s="9"/>
      <c r="E154" s="9"/>
      <c r="F154" s="9"/>
      <c r="G154" s="9"/>
      <c r="H154" s="9"/>
      <c r="I154" s="9"/>
      <c r="J154" s="9"/>
      <c r="K154" s="9"/>
      <c r="L154" s="9"/>
    </row>
    <row r="155" customFormat="false" ht="15" hidden="false" customHeight="true" outlineLevel="0" collapsed="false">
      <c r="A155" s="9" t="s">
        <v>178</v>
      </c>
      <c r="B155" s="9" t="n">
        <f aca="false">COUNTIFS(Guardons!$D$2:$D$759,$A155,Guardons!$G$2:$G$759,"Atorgat")</f>
        <v>3</v>
      </c>
      <c r="C155" s="9"/>
      <c r="D155" s="9"/>
      <c r="E155" s="9"/>
      <c r="F155" s="9"/>
      <c r="G155" s="9"/>
      <c r="H155" s="9"/>
      <c r="I155" s="9"/>
      <c r="J155" s="9"/>
      <c r="K155" s="9"/>
      <c r="L155" s="9"/>
    </row>
    <row r="156" customFormat="false" ht="15" hidden="false" customHeight="true" outlineLevel="0" collapsed="false">
      <c r="A156" s="9" t="s">
        <v>145</v>
      </c>
      <c r="B156" s="9" t="n">
        <f aca="false">COUNTIFS(Guardons!$D$2:$D$759,$A156,Guardons!$G$2:$G$759,"Atorgat")</f>
        <v>3</v>
      </c>
      <c r="C156" s="9"/>
      <c r="D156" s="9"/>
      <c r="E156" s="9"/>
      <c r="F156" s="9"/>
      <c r="G156" s="9"/>
      <c r="H156" s="9"/>
      <c r="I156" s="9"/>
      <c r="J156" s="9"/>
      <c r="K156" s="9"/>
      <c r="L156" s="9"/>
    </row>
    <row r="157" customFormat="false" ht="15" hidden="false" customHeight="true" outlineLevel="0" collapsed="false">
      <c r="A157" s="9" t="s">
        <v>224</v>
      </c>
      <c r="B157" s="9" t="n">
        <f aca="false">COUNTIFS(Guardons!$D$2:$D$759,$A157,Guardons!$G$2:$G$759,"Atorgat")</f>
        <v>3</v>
      </c>
      <c r="C157" s="9"/>
      <c r="D157" s="9"/>
      <c r="E157" s="9"/>
      <c r="F157" s="9"/>
      <c r="G157" s="9"/>
      <c r="H157" s="9"/>
      <c r="I157" s="9"/>
      <c r="J157" s="9"/>
      <c r="K157" s="9"/>
      <c r="L157" s="9"/>
    </row>
    <row r="158" customFormat="false" ht="15" hidden="false" customHeight="true" outlineLevel="0" collapsed="false">
      <c r="A158" s="9" t="s">
        <v>380</v>
      </c>
      <c r="B158" s="9" t="n">
        <f aca="false">COUNTIFS(Guardons!$D$2:$D$759,$A158,Guardons!$G$2:$G$759,"Atorgat")</f>
        <v>3</v>
      </c>
      <c r="C158" s="9"/>
      <c r="D158" s="9"/>
      <c r="E158" s="9"/>
      <c r="F158" s="9"/>
      <c r="G158" s="9"/>
      <c r="H158" s="9"/>
      <c r="I158" s="9"/>
      <c r="J158" s="9"/>
      <c r="K158" s="9"/>
      <c r="L158" s="9"/>
    </row>
    <row r="159" customFormat="false" ht="15" hidden="false" customHeight="true" outlineLevel="0" collapsed="false">
      <c r="A159" s="9" t="s">
        <v>910</v>
      </c>
      <c r="B159" s="9" t="n">
        <f aca="false">COUNTIFS(Guardons!$D$2:$D$759,$A159,Guardons!$G$2:$G$759,"Atorgat")</f>
        <v>2</v>
      </c>
      <c r="C159" s="9"/>
      <c r="D159" s="9"/>
      <c r="E159" s="9"/>
      <c r="F159" s="9"/>
      <c r="G159" s="9"/>
      <c r="H159" s="9"/>
      <c r="I159" s="9"/>
      <c r="J159" s="9"/>
      <c r="K159" s="9"/>
      <c r="L159" s="9"/>
    </row>
    <row r="160" customFormat="false" ht="15" hidden="false" customHeight="true" outlineLevel="0" collapsed="false">
      <c r="A160" s="9" t="s">
        <v>16</v>
      </c>
      <c r="B160" s="9" t="n">
        <f aca="false">COUNTIFS(Guardons!$D$2:$D$759,$A160,Guardons!$G$2:$G$759,"Atorgat")</f>
        <v>2</v>
      </c>
      <c r="C160" s="9"/>
      <c r="D160" s="9"/>
      <c r="E160" s="9"/>
      <c r="F160" s="9"/>
      <c r="G160" s="9"/>
      <c r="H160" s="9"/>
      <c r="I160" s="9"/>
      <c r="J160" s="9"/>
      <c r="K160" s="9"/>
      <c r="L160" s="9"/>
    </row>
    <row r="161" customFormat="false" ht="15" hidden="false" customHeight="true" outlineLevel="0" collapsed="false">
      <c r="A161" s="9" t="s">
        <v>106</v>
      </c>
      <c r="B161" s="9" t="n">
        <f aca="false">COUNTIFS(Guardons!$D$2:$D$759,$A161,Guardons!$G$2:$G$759,"Atorgat")</f>
        <v>2</v>
      </c>
      <c r="C161" s="9"/>
      <c r="D161" s="9"/>
      <c r="E161" s="9"/>
      <c r="F161" s="9"/>
      <c r="G161" s="9"/>
      <c r="H161" s="9"/>
      <c r="I161" s="9"/>
      <c r="J161" s="9"/>
      <c r="K161" s="9"/>
      <c r="L161" s="9"/>
    </row>
    <row r="162" customFormat="false" ht="15" hidden="false" customHeight="true" outlineLevel="0" collapsed="false">
      <c r="A162" s="9" t="s">
        <v>478</v>
      </c>
      <c r="B162" s="9" t="n">
        <f aca="false">COUNTIFS(Guardons!$D$2:$D$759,$A162,Guardons!$G$2:$G$759,"Atorgat")</f>
        <v>2</v>
      </c>
      <c r="C162" s="9"/>
      <c r="D162" s="9"/>
      <c r="E162" s="9"/>
      <c r="F162" s="9"/>
      <c r="G162" s="9"/>
      <c r="H162" s="9"/>
      <c r="I162" s="9"/>
      <c r="J162" s="9"/>
      <c r="K162" s="9"/>
      <c r="L162" s="9"/>
    </row>
    <row r="163" customFormat="false" ht="15" hidden="false" customHeight="true" outlineLevel="0" collapsed="false">
      <c r="A163" s="9" t="s">
        <v>211</v>
      </c>
      <c r="B163" s="9" t="n">
        <f aca="false">COUNTIFS(Guardons!$D$2:$D$759,$A163,Guardons!$G$2:$G$759,"Atorgat")</f>
        <v>2</v>
      </c>
      <c r="C163" s="9"/>
      <c r="D163" s="9"/>
      <c r="E163" s="9"/>
      <c r="F163" s="9"/>
      <c r="G163" s="9"/>
      <c r="H163" s="9"/>
      <c r="I163" s="9"/>
      <c r="J163" s="9"/>
      <c r="K163" s="9"/>
      <c r="L163" s="9"/>
    </row>
    <row r="164" customFormat="false" ht="15" hidden="false" customHeight="true" outlineLevel="0" collapsed="false">
      <c r="A164" s="9" t="s">
        <v>1018</v>
      </c>
      <c r="B164" s="9" t="n">
        <f aca="false">COUNTIFS(Guardons!$D$2:$D$759,$A164,Guardons!$G$2:$G$759,"Atorgat")</f>
        <v>2</v>
      </c>
      <c r="C164" s="9"/>
      <c r="D164" s="9"/>
      <c r="E164" s="9"/>
      <c r="F164" s="9"/>
      <c r="G164" s="9"/>
      <c r="H164" s="9"/>
      <c r="I164" s="9"/>
      <c r="J164" s="9"/>
      <c r="K164" s="9"/>
      <c r="L164" s="9"/>
    </row>
    <row r="165" customFormat="false" ht="15" hidden="false" customHeight="true" outlineLevel="0" collapsed="false">
      <c r="A165" s="9" t="s">
        <v>449</v>
      </c>
      <c r="B165" s="9" t="n">
        <f aca="false">COUNTIFS(Guardons!$D$2:$D$759,$A165,Guardons!$G$2:$G$759,"Atorgat")</f>
        <v>2</v>
      </c>
      <c r="C165" s="9"/>
      <c r="D165" s="9"/>
      <c r="E165" s="9"/>
      <c r="F165" s="9"/>
      <c r="G165" s="9"/>
      <c r="H165" s="9"/>
      <c r="I165" s="9"/>
      <c r="J165" s="9"/>
      <c r="K165" s="9"/>
      <c r="L165" s="9"/>
    </row>
    <row r="166" customFormat="false" ht="15" hidden="false" customHeight="true" outlineLevel="0" collapsed="false">
      <c r="A166" s="9" t="s">
        <v>820</v>
      </c>
      <c r="B166" s="9" t="n">
        <f aca="false">COUNTIFS(Guardons!$D$2:$D$759,$A166,Guardons!$G$2:$G$759,"Atorgat")</f>
        <v>2</v>
      </c>
      <c r="C166" s="9"/>
      <c r="D166" s="9"/>
      <c r="E166" s="9"/>
      <c r="F166" s="9"/>
      <c r="G166" s="9"/>
      <c r="H166" s="9"/>
      <c r="I166" s="9"/>
      <c r="J166" s="9"/>
      <c r="K166" s="9"/>
      <c r="L166" s="9"/>
    </row>
    <row r="167" customFormat="false" ht="15" hidden="false" customHeight="true" outlineLevel="0" collapsed="false">
      <c r="A167" s="9" t="s">
        <v>546</v>
      </c>
      <c r="B167" s="9" t="n">
        <f aca="false">COUNTIFS(Guardons!$D$2:$D$759,$A167,Guardons!$G$2:$G$759,"Atorgat")</f>
        <v>2</v>
      </c>
      <c r="C167" s="9"/>
      <c r="D167" s="9"/>
      <c r="E167" s="9"/>
      <c r="F167" s="9"/>
      <c r="G167" s="9"/>
      <c r="H167" s="9"/>
      <c r="I167" s="9"/>
      <c r="J167" s="9"/>
      <c r="K167" s="9"/>
      <c r="L167" s="9"/>
    </row>
    <row r="168" customFormat="false" ht="15" hidden="false" customHeight="true" outlineLevel="0" collapsed="false">
      <c r="A168" s="9" t="s">
        <v>903</v>
      </c>
      <c r="B168" s="9" t="n">
        <f aca="false">COUNTIFS(Guardons!$D$2:$D$759,$A168,Guardons!$G$2:$G$759,"Atorgat")</f>
        <v>2</v>
      </c>
      <c r="C168" s="9"/>
      <c r="D168" s="9"/>
      <c r="E168" s="9"/>
      <c r="F168" s="9"/>
      <c r="G168" s="9"/>
      <c r="H168" s="9"/>
      <c r="I168" s="9"/>
      <c r="J168" s="9"/>
      <c r="K168" s="9"/>
      <c r="L168" s="9"/>
    </row>
    <row r="169" customFormat="false" ht="15" hidden="false" customHeight="true" outlineLevel="0" collapsed="false">
      <c r="A169" s="9" t="s">
        <v>260</v>
      </c>
      <c r="B169" s="9" t="n">
        <f aca="false">COUNTIFS(Guardons!$D$2:$D$759,$A169,Guardons!$G$2:$G$759,"Atorgat")</f>
        <v>2</v>
      </c>
      <c r="C169" s="9"/>
      <c r="D169" s="9"/>
      <c r="E169" s="9"/>
      <c r="F169" s="9"/>
      <c r="G169" s="9"/>
      <c r="H169" s="9"/>
      <c r="I169" s="9"/>
      <c r="J169" s="9"/>
      <c r="K169" s="9"/>
      <c r="L169" s="9"/>
    </row>
    <row r="170" customFormat="false" ht="15" hidden="false" customHeight="true" outlineLevel="0" collapsed="false">
      <c r="A170" s="9" t="s">
        <v>1048</v>
      </c>
      <c r="B170" s="9" t="n">
        <f aca="false">COUNTIFS(Guardons!$D$2:$D$759,$A170,Guardons!$G$2:$G$759,"Atorgat")</f>
        <v>2</v>
      </c>
      <c r="C170" s="9"/>
      <c r="D170" s="9"/>
      <c r="E170" s="9"/>
      <c r="F170" s="9"/>
      <c r="G170" s="9"/>
      <c r="H170" s="9"/>
      <c r="I170" s="9"/>
      <c r="J170" s="9"/>
      <c r="K170" s="9"/>
      <c r="L170" s="9"/>
    </row>
    <row r="171" customFormat="false" ht="15" hidden="false" customHeight="true" outlineLevel="0" collapsed="false">
      <c r="A171" s="9" t="s">
        <v>149</v>
      </c>
      <c r="B171" s="9" t="n">
        <f aca="false">COUNTIFS(Guardons!$D$2:$D$759,$A171,Guardons!$G$2:$G$759,"Atorgat")</f>
        <v>2</v>
      </c>
      <c r="C171" s="9"/>
      <c r="D171" s="9"/>
      <c r="E171" s="9"/>
      <c r="F171" s="9"/>
      <c r="G171" s="9"/>
      <c r="H171" s="9"/>
      <c r="I171" s="9"/>
      <c r="J171" s="9"/>
      <c r="K171" s="9"/>
      <c r="L171" s="9"/>
    </row>
    <row r="172" customFormat="false" ht="15" hidden="false" customHeight="true" outlineLevel="0" collapsed="false">
      <c r="A172" s="9" t="s">
        <v>418</v>
      </c>
      <c r="B172" s="9" t="n">
        <f aca="false">COUNTIFS(Guardons!$D$2:$D$759,$A172,Guardons!$G$2:$G$759,"Atorgat")</f>
        <v>2</v>
      </c>
      <c r="C172" s="9"/>
      <c r="D172" s="9"/>
      <c r="E172" s="9"/>
      <c r="F172" s="9"/>
      <c r="G172" s="9"/>
      <c r="H172" s="9"/>
      <c r="I172" s="9"/>
      <c r="J172" s="9"/>
      <c r="K172" s="9"/>
      <c r="L172" s="9"/>
    </row>
    <row r="173" customFormat="false" ht="15" hidden="false" customHeight="true" outlineLevel="0" collapsed="false">
      <c r="A173" s="9" t="s">
        <v>280</v>
      </c>
      <c r="B173" s="9" t="n">
        <f aca="false">COUNTIFS(Guardons!$D$2:$D$759,$A173,Guardons!$G$2:$G$759,"Atorgat")</f>
        <v>2</v>
      </c>
      <c r="C173" s="9"/>
      <c r="D173" s="9"/>
      <c r="E173" s="9"/>
      <c r="F173" s="9"/>
      <c r="G173" s="9"/>
      <c r="H173" s="9"/>
      <c r="I173" s="9"/>
      <c r="J173" s="9"/>
      <c r="K173" s="9"/>
      <c r="L173" s="9"/>
    </row>
    <row r="174" customFormat="false" ht="15" hidden="false" customHeight="true" outlineLevel="0" collapsed="false">
      <c r="A174" s="9" t="s">
        <v>558</v>
      </c>
      <c r="B174" s="9" t="n">
        <f aca="false">COUNTIFS(Guardons!$D$2:$D$759,$A174,Guardons!$G$2:$G$759,"Atorgat")</f>
        <v>2</v>
      </c>
      <c r="C174" s="9"/>
      <c r="D174" s="9"/>
      <c r="E174" s="9"/>
      <c r="F174" s="9"/>
      <c r="G174" s="9"/>
      <c r="H174" s="9"/>
      <c r="I174" s="9"/>
      <c r="J174" s="9"/>
      <c r="K174" s="9"/>
      <c r="L174" s="9"/>
    </row>
    <row r="175" customFormat="false" ht="15" hidden="false" customHeight="true" outlineLevel="0" collapsed="false">
      <c r="A175" s="9" t="s">
        <v>1020</v>
      </c>
      <c r="B175" s="9" t="n">
        <f aca="false">COUNTIFS(Guardons!$D$2:$D$759,$A175,Guardons!$G$2:$G$759,"Atorgat")</f>
        <v>2</v>
      </c>
      <c r="C175" s="9"/>
      <c r="D175" s="9"/>
      <c r="E175" s="9"/>
      <c r="F175" s="9"/>
      <c r="G175" s="9"/>
      <c r="H175" s="9"/>
      <c r="I175" s="9"/>
      <c r="J175" s="9"/>
      <c r="K175" s="9"/>
      <c r="L175" s="9"/>
    </row>
    <row r="176" customFormat="false" ht="15" hidden="false" customHeight="true" outlineLevel="0" collapsed="false">
      <c r="A176" s="9" t="s">
        <v>187</v>
      </c>
      <c r="B176" s="9" t="n">
        <f aca="false">COUNTIFS(Guardons!$D$2:$D$759,$A176,Guardons!$G$2:$G$759,"Atorgat")</f>
        <v>2</v>
      </c>
      <c r="C176" s="9"/>
      <c r="D176" s="9"/>
      <c r="E176" s="9"/>
      <c r="F176" s="9"/>
      <c r="G176" s="9"/>
      <c r="H176" s="9"/>
      <c r="I176" s="9"/>
      <c r="J176" s="9"/>
      <c r="K176" s="9"/>
      <c r="L176" s="9"/>
    </row>
    <row r="177" customFormat="false" ht="15" hidden="false" customHeight="true" outlineLevel="0" collapsed="false">
      <c r="A177" s="9" t="s">
        <v>1078</v>
      </c>
      <c r="B177" s="9" t="n">
        <f aca="false">COUNTIFS(Guardons!$D$2:$D$759,$A177,Guardons!$G$2:$G$759,"Atorgat")</f>
        <v>2</v>
      </c>
      <c r="C177" s="9"/>
      <c r="D177" s="9"/>
      <c r="E177" s="9"/>
      <c r="F177" s="9"/>
      <c r="G177" s="9"/>
      <c r="H177" s="9"/>
      <c r="I177" s="9"/>
      <c r="J177" s="9"/>
      <c r="K177" s="9"/>
      <c r="L177" s="9"/>
    </row>
    <row r="178" customFormat="false" ht="15" hidden="false" customHeight="true" outlineLevel="0" collapsed="false">
      <c r="A178" s="9" t="s">
        <v>974</v>
      </c>
      <c r="B178" s="9" t="n">
        <f aca="false">COUNTIFS(Guardons!$D$2:$D$759,$A178,Guardons!$G$2:$G$759,"Atorgat")</f>
        <v>2</v>
      </c>
      <c r="C178" s="9"/>
      <c r="D178" s="9"/>
      <c r="E178" s="9"/>
      <c r="F178" s="9"/>
      <c r="G178" s="9"/>
      <c r="H178" s="9"/>
      <c r="I178" s="9"/>
      <c r="J178" s="9"/>
      <c r="K178" s="9"/>
      <c r="L178" s="9"/>
    </row>
    <row r="179" customFormat="false" ht="15" hidden="false" customHeight="true" outlineLevel="0" collapsed="false">
      <c r="A179" s="9" t="s">
        <v>59</v>
      </c>
      <c r="B179" s="9" t="n">
        <f aca="false">COUNTIFS(Guardons!$D$2:$D$759,$A179,Guardons!$G$2:$G$759,"Atorgat")</f>
        <v>2</v>
      </c>
      <c r="C179" s="9"/>
      <c r="D179" s="9"/>
      <c r="E179" s="9"/>
      <c r="F179" s="9"/>
      <c r="G179" s="9"/>
      <c r="H179" s="9"/>
      <c r="I179" s="9"/>
      <c r="J179" s="9"/>
      <c r="K179" s="9"/>
      <c r="L179" s="9"/>
    </row>
    <row r="180" customFormat="false" ht="15" hidden="false" customHeight="true" outlineLevel="0" collapsed="false">
      <c r="A180" s="9" t="s">
        <v>507</v>
      </c>
      <c r="B180" s="9" t="n">
        <f aca="false">COUNTIFS(Guardons!$D$2:$D$759,$A180,Guardons!$G$2:$G$759,"Atorgat")</f>
        <v>2</v>
      </c>
      <c r="C180" s="9"/>
      <c r="D180" s="9"/>
      <c r="E180" s="9"/>
      <c r="F180" s="9"/>
      <c r="G180" s="9"/>
      <c r="H180" s="9"/>
      <c r="I180" s="9"/>
      <c r="J180" s="9"/>
      <c r="K180" s="9"/>
      <c r="L180" s="9"/>
    </row>
    <row r="181" customFormat="false" ht="15" hidden="false" customHeight="true" outlineLevel="0" collapsed="false">
      <c r="A181" s="9" t="s">
        <v>963</v>
      </c>
      <c r="B181" s="9" t="n">
        <f aca="false">COUNTIFS(Guardons!$D$2:$D$759,$A181,Guardons!$G$2:$G$759,"Atorgat")</f>
        <v>2</v>
      </c>
      <c r="C181" s="9"/>
      <c r="D181" s="9"/>
      <c r="E181" s="9"/>
      <c r="F181" s="9"/>
      <c r="G181" s="9"/>
      <c r="H181" s="9"/>
      <c r="I181" s="9"/>
      <c r="J181" s="9"/>
      <c r="K181" s="9"/>
      <c r="L181" s="9"/>
    </row>
    <row r="182" customFormat="false" ht="15" hidden="false" customHeight="true" outlineLevel="0" collapsed="false">
      <c r="A182" s="9" t="s">
        <v>589</v>
      </c>
      <c r="B182" s="9" t="n">
        <f aca="false">COUNTIFS(Guardons!$D$2:$D$759,$A182,Guardons!$G$2:$G$759,"Atorgat")</f>
        <v>2</v>
      </c>
      <c r="C182" s="9"/>
      <c r="D182" s="9"/>
      <c r="E182" s="9"/>
      <c r="F182" s="9"/>
      <c r="G182" s="9"/>
      <c r="H182" s="9"/>
      <c r="I182" s="9"/>
      <c r="J182" s="9"/>
      <c r="K182" s="9"/>
      <c r="L182" s="9"/>
    </row>
    <row r="183" customFormat="false" ht="15" hidden="false" customHeight="true" outlineLevel="0" collapsed="false">
      <c r="A183" s="9" t="s">
        <v>580</v>
      </c>
      <c r="B183" s="9" t="n">
        <f aca="false">COUNTIFS(Guardons!$D$2:$D$759,$A183,Guardons!$G$2:$G$759,"Atorgat")</f>
        <v>2</v>
      </c>
      <c r="C183" s="9"/>
      <c r="D183" s="9"/>
      <c r="E183" s="9"/>
      <c r="F183" s="9"/>
      <c r="G183" s="9"/>
      <c r="H183" s="9"/>
      <c r="I183" s="9"/>
      <c r="J183" s="9"/>
      <c r="K183" s="9"/>
      <c r="L183" s="9"/>
    </row>
    <row r="184" customFormat="false" ht="15" hidden="false" customHeight="true" outlineLevel="0" collapsed="false">
      <c r="A184" s="9" t="s">
        <v>647</v>
      </c>
      <c r="B184" s="9" t="n">
        <f aca="false">COUNTIFS(Guardons!$D$2:$D$759,$A184,Guardons!$G$2:$G$759,"Atorgat")</f>
        <v>2</v>
      </c>
      <c r="C184" s="9"/>
      <c r="D184" s="9"/>
      <c r="E184" s="9"/>
      <c r="F184" s="9"/>
      <c r="G184" s="9"/>
      <c r="H184" s="9"/>
      <c r="I184" s="9"/>
      <c r="J184" s="9"/>
      <c r="K184" s="9"/>
      <c r="L184" s="9"/>
    </row>
    <row r="185" customFormat="false" ht="15" hidden="false" customHeight="true" outlineLevel="0" collapsed="false">
      <c r="A185" s="9" t="s">
        <v>594</v>
      </c>
      <c r="B185" s="9" t="n">
        <f aca="false">COUNTIFS(Guardons!$D$2:$D$759,$A185,Guardons!$G$2:$G$759,"Atorgat")</f>
        <v>2</v>
      </c>
      <c r="C185" s="9"/>
      <c r="D185" s="9"/>
      <c r="E185" s="9"/>
      <c r="F185" s="9"/>
      <c r="G185" s="9"/>
      <c r="H185" s="9"/>
      <c r="I185" s="9"/>
      <c r="J185" s="9"/>
      <c r="K185" s="9"/>
      <c r="L185" s="9"/>
    </row>
    <row r="186" customFormat="false" ht="15" hidden="false" customHeight="true" outlineLevel="0" collapsed="false">
      <c r="A186" s="9" t="s">
        <v>373</v>
      </c>
      <c r="B186" s="9" t="n">
        <f aca="false">COUNTIFS(Guardons!$D$2:$D$759,$A186,Guardons!$G$2:$G$759,"Atorgat")</f>
        <v>2</v>
      </c>
      <c r="C186" s="9"/>
      <c r="D186" s="9"/>
      <c r="E186" s="9"/>
      <c r="F186" s="9"/>
      <c r="G186" s="9"/>
      <c r="H186" s="9"/>
      <c r="I186" s="9"/>
      <c r="J186" s="9"/>
      <c r="K186" s="9"/>
      <c r="L186" s="9"/>
    </row>
    <row r="187" customFormat="false" ht="15" hidden="false" customHeight="true" outlineLevel="0" collapsed="fals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</row>
  </sheetData>
  <mergeCells count="1">
    <mergeCell ref="A2:L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Y4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4"/>
    <col collapsed="false" customWidth="true" hidden="false" outlineLevel="0" max="2" min="2" style="1" width="18"/>
    <col collapsed="false" customWidth="true" hidden="false" outlineLevel="0" max="3" min="3" style="1" width="13"/>
    <col collapsed="false" customWidth="true" hidden="false" outlineLevel="0" max="4" min="4" style="1" width="11"/>
    <col collapsed="false" customWidth="true" hidden="false" outlineLevel="0" max="5" min="5" style="1" width="18"/>
    <col collapsed="false" customWidth="true" hidden="false" outlineLevel="0" max="15" min="6" style="1" width="8"/>
    <col collapsed="false" customWidth="true" hidden="false" outlineLevel="0" max="17" min="16" style="1" width="9"/>
    <col collapsed="false" customWidth="true" hidden="false" outlineLevel="0" max="20" min="18" style="1" width="10"/>
    <col collapsed="false" customWidth="true" hidden="false" outlineLevel="0" max="23" min="21" style="1" width="11"/>
    <col collapsed="false" customWidth="true" hidden="false" outlineLevel="0" max="25" min="24" style="1" width="9"/>
  </cols>
  <sheetData>
    <row r="1" customFormat="false" ht="15.75" hidden="false" customHeight="true" outlineLevel="0" collapsed="false">
      <c r="A1" s="7" t="s">
        <v>1260</v>
      </c>
    </row>
    <row r="2" customFormat="false" ht="42" hidden="false" customHeight="true" outlineLevel="0" collapsed="false">
      <c r="A2" s="8" t="s">
        <v>1261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4" customFormat="false" ht="45" hidden="false" customHeight="true" outlineLevel="0" collapsed="false">
      <c r="A4" s="2" t="s">
        <v>1262</v>
      </c>
      <c r="B4" s="2" t="s">
        <v>1263</v>
      </c>
      <c r="C4" s="2" t="s">
        <v>1214</v>
      </c>
      <c r="D4" s="2" t="s">
        <v>1264</v>
      </c>
      <c r="E4" s="2" t="s">
        <v>1265</v>
      </c>
      <c r="F4" s="2" t="s">
        <v>1266</v>
      </c>
      <c r="G4" s="2" t="s">
        <v>1267</v>
      </c>
      <c r="H4" s="2" t="s">
        <v>1268</v>
      </c>
      <c r="I4" s="2" t="s">
        <v>1269</v>
      </c>
      <c r="J4" s="2" t="s">
        <v>1270</v>
      </c>
      <c r="K4" s="2" t="s">
        <v>1271</v>
      </c>
      <c r="L4" s="2" t="s">
        <v>1272</v>
      </c>
      <c r="M4" s="2" t="s">
        <v>1273</v>
      </c>
      <c r="N4" s="2" t="s">
        <v>1274</v>
      </c>
      <c r="O4" s="2" t="s">
        <v>1275</v>
      </c>
      <c r="P4" s="2" t="s">
        <v>1276</v>
      </c>
      <c r="Q4" s="2" t="s">
        <v>1277</v>
      </c>
      <c r="R4" s="2" t="s">
        <v>1278</v>
      </c>
      <c r="S4" s="2" t="s">
        <v>1279</v>
      </c>
      <c r="T4" s="2" t="s">
        <v>1280</v>
      </c>
      <c r="U4" s="2" t="s">
        <v>1281</v>
      </c>
      <c r="V4" s="2" t="s">
        <v>1282</v>
      </c>
      <c r="W4" s="2" t="s">
        <v>1283</v>
      </c>
      <c r="X4" s="2" t="s">
        <v>1284</v>
      </c>
      <c r="Y4" s="2" t="s">
        <v>1285</v>
      </c>
    </row>
    <row r="5" customFormat="false" ht="15" hidden="false" customHeight="true" outlineLevel="0" collapsed="false">
      <c r="A5" s="15" t="s">
        <v>1286</v>
      </c>
      <c r="B5" s="15" t="s">
        <v>1287</v>
      </c>
      <c r="C5" s="15" t="s">
        <v>15</v>
      </c>
      <c r="D5" s="15" t="s">
        <v>1288</v>
      </c>
      <c r="E5" s="15" t="s">
        <v>1289</v>
      </c>
      <c r="F5" s="15" t="n">
        <v>9</v>
      </c>
      <c r="G5" s="15" t="n">
        <v>51</v>
      </c>
      <c r="H5" s="15" t="n">
        <v>5</v>
      </c>
      <c r="I5" s="15" t="n">
        <v>43</v>
      </c>
      <c r="J5" s="15" t="n">
        <v>3</v>
      </c>
      <c r="K5" s="15" t="n">
        <v>22</v>
      </c>
      <c r="L5" s="15" t="n">
        <v>1</v>
      </c>
      <c r="M5" s="15" t="n">
        <v>24</v>
      </c>
      <c r="N5" s="15" t="n">
        <v>10</v>
      </c>
      <c r="O5" s="15" t="n">
        <v>23</v>
      </c>
      <c r="P5" s="15" t="n">
        <f aca="false">F5+H5+J5+L5+N5</f>
        <v>28</v>
      </c>
      <c r="Q5" s="15" t="n">
        <f aca="false">G5+I5+K5+M5+O5</f>
        <v>163</v>
      </c>
      <c r="R5" s="16" t="n">
        <f aca="false">IF(P5+Q5=0,"",P5/(P5+Q5))</f>
        <v>0.146596858638743</v>
      </c>
      <c r="S5" s="15" t="n">
        <v>4</v>
      </c>
      <c r="T5" s="15" t="n">
        <v>12</v>
      </c>
      <c r="U5" s="15" t="n">
        <v>2</v>
      </c>
      <c r="V5" s="15" t="n">
        <v>6</v>
      </c>
      <c r="W5" s="15" t="n">
        <v>5</v>
      </c>
      <c r="X5" s="15" t="n">
        <v>0</v>
      </c>
      <c r="Y5" s="15" t="n">
        <f aca="false">SUM(P5:Q5)+SUM(S5:X5)</f>
        <v>220</v>
      </c>
    </row>
    <row r="6" customFormat="false" ht="15" hidden="false" customHeight="true" outlineLevel="0" collapsed="false">
      <c r="A6" s="15" t="s">
        <v>1290</v>
      </c>
      <c r="B6" s="15" t="s">
        <v>1291</v>
      </c>
      <c r="C6" s="15" t="s">
        <v>15</v>
      </c>
      <c r="D6" s="15" t="s">
        <v>1292</v>
      </c>
      <c r="E6" s="15" t="s">
        <v>1290</v>
      </c>
      <c r="F6" s="15" t="n">
        <v>0</v>
      </c>
      <c r="G6" s="15" t="n">
        <v>0</v>
      </c>
      <c r="H6" s="15" t="n">
        <v>0</v>
      </c>
      <c r="I6" s="15" t="n">
        <v>0</v>
      </c>
      <c r="J6" s="15" t="n">
        <v>3</v>
      </c>
      <c r="K6" s="15" t="n">
        <v>5</v>
      </c>
      <c r="L6" s="15" t="n">
        <v>6</v>
      </c>
      <c r="M6" s="15" t="n">
        <v>22</v>
      </c>
      <c r="N6" s="15" t="n">
        <v>12</v>
      </c>
      <c r="O6" s="15" t="n">
        <v>20</v>
      </c>
      <c r="P6" s="15" t="n">
        <f aca="false">F6+H6+J6+L6+N6</f>
        <v>21</v>
      </c>
      <c r="Q6" s="15" t="n">
        <f aca="false">G6+I6+K6+M6+O6</f>
        <v>47</v>
      </c>
      <c r="R6" s="16" t="n">
        <f aca="false">IF(P6+Q6=0,"",P6/(P6+Q6))</f>
        <v>0.308823529411765</v>
      </c>
      <c r="S6" s="15" t="n">
        <v>3</v>
      </c>
      <c r="T6" s="15" t="n">
        <v>9</v>
      </c>
      <c r="U6" s="15" t="n">
        <v>0</v>
      </c>
      <c r="V6" s="15" t="n">
        <v>0</v>
      </c>
      <c r="W6" s="15" t="n">
        <v>2</v>
      </c>
      <c r="X6" s="15" t="n">
        <v>0</v>
      </c>
      <c r="Y6" s="15" t="n">
        <f aca="false">SUM(P6:Q6)+SUM(S6:X6)</f>
        <v>82</v>
      </c>
    </row>
    <row r="7" customFormat="false" ht="15" hidden="false" customHeight="true" outlineLevel="0" collapsed="false">
      <c r="A7" s="15" t="s">
        <v>1293</v>
      </c>
      <c r="B7" s="15" t="s">
        <v>1294</v>
      </c>
      <c r="C7" s="15" t="s">
        <v>15</v>
      </c>
      <c r="D7" s="15" t="s">
        <v>1295</v>
      </c>
      <c r="E7" s="15" t="s">
        <v>1293</v>
      </c>
      <c r="F7" s="15" t="n">
        <v>11</v>
      </c>
      <c r="G7" s="15" t="n">
        <v>28</v>
      </c>
      <c r="H7" s="15" t="n">
        <v>10</v>
      </c>
      <c r="I7" s="15" t="n">
        <v>20</v>
      </c>
      <c r="J7" s="15" t="n">
        <v>14</v>
      </c>
      <c r="K7" s="15" t="n">
        <v>29</v>
      </c>
      <c r="L7" s="15" t="n">
        <v>0</v>
      </c>
      <c r="M7" s="15" t="n">
        <v>1</v>
      </c>
      <c r="N7" s="15" t="n">
        <v>0</v>
      </c>
      <c r="O7" s="15" t="n">
        <v>0</v>
      </c>
      <c r="P7" s="15" t="n">
        <f aca="false">F7+H7+J7+L7+N7</f>
        <v>35</v>
      </c>
      <c r="Q7" s="15" t="n">
        <f aca="false">G7+I7+K7+M7+O7</f>
        <v>78</v>
      </c>
      <c r="R7" s="16" t="n">
        <f aca="false">IF(P7+Q7=0,"",P7/(P7+Q7))</f>
        <v>0.309734513274336</v>
      </c>
      <c r="S7" s="15" t="n">
        <v>6</v>
      </c>
      <c r="T7" s="15" t="n">
        <v>6</v>
      </c>
      <c r="U7" s="15" t="n">
        <v>0</v>
      </c>
      <c r="V7" s="15" t="n">
        <v>6</v>
      </c>
      <c r="W7" s="15" t="n">
        <v>1</v>
      </c>
      <c r="X7" s="15" t="n">
        <v>0</v>
      </c>
      <c r="Y7" s="15" t="n">
        <f aca="false">SUM(P7:Q7)+SUM(S7:X7)</f>
        <v>132</v>
      </c>
    </row>
    <row r="8" customFormat="false" ht="15" hidden="false" customHeight="true" outlineLevel="0" collapsed="false">
      <c r="A8" s="15" t="s">
        <v>1296</v>
      </c>
      <c r="B8" s="15" t="s">
        <v>1297</v>
      </c>
      <c r="C8" s="15" t="s">
        <v>15</v>
      </c>
      <c r="D8" s="15" t="s">
        <v>1298</v>
      </c>
      <c r="E8" s="15" t="s">
        <v>1296</v>
      </c>
      <c r="F8" s="15" t="n">
        <v>0</v>
      </c>
      <c r="G8" s="15" t="n">
        <v>0</v>
      </c>
      <c r="H8" s="15" t="n">
        <v>0</v>
      </c>
      <c r="I8" s="15" t="n">
        <v>0</v>
      </c>
      <c r="J8" s="15" t="n">
        <v>0</v>
      </c>
      <c r="K8" s="15" t="n">
        <v>0</v>
      </c>
      <c r="L8" s="15" t="n">
        <v>6</v>
      </c>
      <c r="M8" s="15" t="n">
        <v>6</v>
      </c>
      <c r="N8" s="15" t="n">
        <v>10</v>
      </c>
      <c r="O8" s="15" t="n">
        <v>9</v>
      </c>
      <c r="P8" s="15" t="n">
        <f aca="false">F8+H8+J8+L8+N8</f>
        <v>16</v>
      </c>
      <c r="Q8" s="15" t="n">
        <f aca="false">G8+I8+K8+M8+O8</f>
        <v>15</v>
      </c>
      <c r="R8" s="16" t="n">
        <f aca="false">IF(P8+Q8=0,"",P8/(P8+Q8))</f>
        <v>0.516129032258065</v>
      </c>
      <c r="S8" s="15" t="n">
        <v>8</v>
      </c>
      <c r="T8" s="15" t="n">
        <v>11</v>
      </c>
      <c r="U8" s="15" t="n">
        <v>1</v>
      </c>
      <c r="V8" s="15" t="n">
        <v>0</v>
      </c>
      <c r="W8" s="15" t="n">
        <v>2</v>
      </c>
      <c r="X8" s="15" t="n">
        <v>0</v>
      </c>
      <c r="Y8" s="15" t="n">
        <f aca="false">SUM(P8:Q8)+SUM(S8:X8)</f>
        <v>53</v>
      </c>
    </row>
    <row r="9" customFormat="false" ht="15" hidden="false" customHeight="true" outlineLevel="0" collapsed="false">
      <c r="A9" s="15" t="s">
        <v>1299</v>
      </c>
      <c r="B9" s="15" t="s">
        <v>1300</v>
      </c>
      <c r="C9" s="15" t="s">
        <v>37</v>
      </c>
      <c r="D9" s="15" t="s">
        <v>1301</v>
      </c>
      <c r="E9" s="15" t="s">
        <v>1302</v>
      </c>
      <c r="F9" s="15" t="n">
        <v>4</v>
      </c>
      <c r="G9" s="15" t="n">
        <v>20</v>
      </c>
      <c r="H9" s="15" t="n">
        <v>2</v>
      </c>
      <c r="I9" s="15" t="n">
        <v>22</v>
      </c>
      <c r="J9" s="15" t="n">
        <v>5</v>
      </c>
      <c r="K9" s="15" t="n">
        <v>17</v>
      </c>
      <c r="L9" s="15" t="n">
        <v>8</v>
      </c>
      <c r="M9" s="15" t="n">
        <v>18</v>
      </c>
      <c r="N9" s="15" t="n">
        <v>7</v>
      </c>
      <c r="O9" s="15" t="n">
        <v>8</v>
      </c>
      <c r="P9" s="15" t="n">
        <f aca="false">F9+H9+J9+L9+N9</f>
        <v>26</v>
      </c>
      <c r="Q9" s="15" t="n">
        <f aca="false">G9+I9+K9+M9+O9</f>
        <v>85</v>
      </c>
      <c r="R9" s="16" t="n">
        <f aca="false">IF(P9+Q9=0,"",P9/(P9+Q9))</f>
        <v>0.234234234234234</v>
      </c>
      <c r="S9" s="15" t="n">
        <v>0</v>
      </c>
      <c r="T9" s="15" t="n">
        <v>3</v>
      </c>
      <c r="U9" s="15" t="n">
        <v>0</v>
      </c>
      <c r="V9" s="15" t="n">
        <v>2</v>
      </c>
      <c r="W9" s="15" t="n">
        <v>1</v>
      </c>
      <c r="X9" s="15" t="n">
        <v>0</v>
      </c>
      <c r="Y9" s="15" t="n">
        <f aca="false">SUM(P9:Q9)+SUM(S9:X9)</f>
        <v>117</v>
      </c>
    </row>
    <row r="10" customFormat="false" ht="15" hidden="false" customHeight="true" outlineLevel="0" collapsed="false">
      <c r="A10" s="15" t="s">
        <v>1303</v>
      </c>
      <c r="B10" s="15" t="s">
        <v>1304</v>
      </c>
      <c r="C10" s="15" t="s">
        <v>37</v>
      </c>
      <c r="D10" s="15" t="s">
        <v>1305</v>
      </c>
      <c r="E10" s="15" t="s">
        <v>1303</v>
      </c>
      <c r="F10" s="15" t="n">
        <v>0</v>
      </c>
      <c r="G10" s="15" t="n">
        <v>2</v>
      </c>
      <c r="H10" s="15" t="n">
        <v>3</v>
      </c>
      <c r="I10" s="15" t="n">
        <v>5</v>
      </c>
      <c r="J10" s="15" t="n">
        <v>1</v>
      </c>
      <c r="K10" s="15" t="n">
        <v>1</v>
      </c>
      <c r="L10" s="15" t="n">
        <v>2</v>
      </c>
      <c r="M10" s="15" t="n">
        <v>3</v>
      </c>
      <c r="N10" s="15" t="n">
        <v>1</v>
      </c>
      <c r="O10" s="15" t="n">
        <v>8</v>
      </c>
      <c r="P10" s="15" t="n">
        <f aca="false">F10+H10+J10+L10+N10</f>
        <v>7</v>
      </c>
      <c r="Q10" s="15" t="n">
        <f aca="false">G10+I10+K10+M10+O10</f>
        <v>19</v>
      </c>
      <c r="R10" s="16" t="n">
        <f aca="false">IF(P10+Q10=0,"",P10/(P10+Q10))</f>
        <v>0.269230769230769</v>
      </c>
      <c r="S10" s="15" t="n">
        <v>4</v>
      </c>
      <c r="T10" s="15" t="n">
        <v>8</v>
      </c>
      <c r="U10" s="15" t="n">
        <v>0</v>
      </c>
      <c r="V10" s="15" t="n">
        <v>0</v>
      </c>
      <c r="W10" s="15" t="n">
        <v>5</v>
      </c>
      <c r="X10" s="15" t="n">
        <v>13</v>
      </c>
      <c r="Y10" s="15" t="n">
        <f aca="false">SUM(P10:Q10)+SUM(S10:X10)</f>
        <v>56</v>
      </c>
    </row>
    <row r="11" customFormat="false" ht="15" hidden="false" customHeight="true" outlineLevel="0" collapsed="false">
      <c r="A11" s="15" t="s">
        <v>1306</v>
      </c>
      <c r="B11" s="15" t="s">
        <v>1306</v>
      </c>
      <c r="C11" s="15" t="s">
        <v>37</v>
      </c>
      <c r="D11" s="15" t="s">
        <v>1298</v>
      </c>
      <c r="E11" s="15" t="s">
        <v>1307</v>
      </c>
      <c r="F11" s="15" t="n">
        <v>0</v>
      </c>
      <c r="G11" s="15" t="n">
        <v>0</v>
      </c>
      <c r="H11" s="15" t="n">
        <v>0</v>
      </c>
      <c r="I11" s="15" t="n">
        <v>0</v>
      </c>
      <c r="J11" s="15" t="n">
        <v>0</v>
      </c>
      <c r="K11" s="15" t="n">
        <v>0</v>
      </c>
      <c r="L11" s="15" t="n">
        <v>4</v>
      </c>
      <c r="M11" s="15" t="n">
        <v>5</v>
      </c>
      <c r="N11" s="15" t="n">
        <v>4</v>
      </c>
      <c r="O11" s="15" t="n">
        <v>5</v>
      </c>
      <c r="P11" s="15" t="n">
        <f aca="false">F11+H11+J11+L11+N11</f>
        <v>8</v>
      </c>
      <c r="Q11" s="15" t="n">
        <f aca="false">G11+I11+K11+M11+O11</f>
        <v>10</v>
      </c>
      <c r="R11" s="16" t="n">
        <f aca="false">IF(P11+Q11=0,"",P11/(P11+Q11))</f>
        <v>0.444444444444444</v>
      </c>
      <c r="S11" s="15" t="n">
        <v>3</v>
      </c>
      <c r="T11" s="15" t="n">
        <v>1</v>
      </c>
      <c r="U11" s="15" t="n">
        <v>0</v>
      </c>
      <c r="V11" s="15" t="n">
        <v>0</v>
      </c>
      <c r="W11" s="15" t="n">
        <v>0</v>
      </c>
      <c r="X11" s="15" t="n">
        <v>0</v>
      </c>
      <c r="Y11" s="15" t="n">
        <f aca="false">SUM(P11:Q11)+SUM(S11:X11)</f>
        <v>22</v>
      </c>
    </row>
    <row r="12" customFormat="false" ht="15" hidden="false" customHeight="true" outlineLevel="0" collapsed="false">
      <c r="A12" s="15" t="s">
        <v>1308</v>
      </c>
      <c r="B12" s="15" t="s">
        <v>1309</v>
      </c>
      <c r="C12" s="15" t="s">
        <v>34</v>
      </c>
      <c r="D12" s="15" t="s">
        <v>1288</v>
      </c>
      <c r="E12" s="15" t="s">
        <v>1310</v>
      </c>
      <c r="F12" s="15" t="n">
        <v>5</v>
      </c>
      <c r="G12" s="15" t="n">
        <v>26</v>
      </c>
      <c r="H12" s="15" t="n">
        <v>5</v>
      </c>
      <c r="I12" s="15" t="n">
        <v>27</v>
      </c>
      <c r="J12" s="15" t="n">
        <v>6</v>
      </c>
      <c r="K12" s="15" t="n">
        <v>13</v>
      </c>
      <c r="L12" s="15" t="n">
        <v>0</v>
      </c>
      <c r="M12" s="15" t="n">
        <v>1</v>
      </c>
      <c r="N12" s="15" t="n">
        <v>2</v>
      </c>
      <c r="O12" s="15" t="n">
        <v>9</v>
      </c>
      <c r="P12" s="15" t="n">
        <f aca="false">F12+H12+J12+L12+N12</f>
        <v>18</v>
      </c>
      <c r="Q12" s="15" t="n">
        <f aca="false">G12+I12+K12+M12+O12</f>
        <v>76</v>
      </c>
      <c r="R12" s="16" t="n">
        <f aca="false">IF(P12+Q12=0,"",P12/(P12+Q12))</f>
        <v>0.191489361702128</v>
      </c>
      <c r="S12" s="15" t="n">
        <v>2</v>
      </c>
      <c r="T12" s="15" t="n">
        <v>5</v>
      </c>
      <c r="U12" s="15" t="n">
        <v>0</v>
      </c>
      <c r="V12" s="15" t="n">
        <v>3</v>
      </c>
      <c r="W12" s="15" t="n">
        <v>3</v>
      </c>
      <c r="X12" s="15" t="n">
        <v>0</v>
      </c>
      <c r="Y12" s="15" t="n">
        <f aca="false">SUM(P12:Q12)+SUM(S12:X12)</f>
        <v>107</v>
      </c>
    </row>
    <row r="13" customFormat="false" ht="15" hidden="false" customHeight="true" outlineLevel="0" collapsed="false">
      <c r="A13" s="15" t="s">
        <v>1311</v>
      </c>
      <c r="B13" s="15" t="s">
        <v>1312</v>
      </c>
      <c r="C13" s="15" t="s">
        <v>34</v>
      </c>
      <c r="D13" s="15" t="s">
        <v>1298</v>
      </c>
      <c r="E13" s="15" t="s">
        <v>1313</v>
      </c>
      <c r="F13" s="15" t="n">
        <v>0</v>
      </c>
      <c r="G13" s="15" t="n">
        <v>0</v>
      </c>
      <c r="H13" s="15" t="n">
        <v>0</v>
      </c>
      <c r="I13" s="15" t="n">
        <v>0</v>
      </c>
      <c r="J13" s="15" t="n">
        <v>0</v>
      </c>
      <c r="K13" s="15" t="n">
        <v>0</v>
      </c>
      <c r="L13" s="15" t="n">
        <v>8</v>
      </c>
      <c r="M13" s="15" t="n">
        <v>27</v>
      </c>
      <c r="N13" s="15" t="n">
        <v>14</v>
      </c>
      <c r="O13" s="15" t="n">
        <v>23</v>
      </c>
      <c r="P13" s="15" t="n">
        <f aca="false">F13+H13+J13+L13+N13</f>
        <v>22</v>
      </c>
      <c r="Q13" s="15" t="n">
        <f aca="false">G13+I13+K13+M13+O13</f>
        <v>50</v>
      </c>
      <c r="R13" s="16" t="n">
        <f aca="false">IF(P13+Q13=0,"",P13/(P13+Q13))</f>
        <v>0.305555555555556</v>
      </c>
      <c r="S13" s="15" t="n">
        <v>3</v>
      </c>
      <c r="T13" s="15" t="n">
        <v>8</v>
      </c>
      <c r="U13" s="15" t="n">
        <v>0</v>
      </c>
      <c r="V13" s="15" t="n">
        <v>4</v>
      </c>
      <c r="W13" s="15" t="n">
        <v>0</v>
      </c>
      <c r="X13" s="15" t="n">
        <v>0</v>
      </c>
      <c r="Y13" s="15" t="n">
        <f aca="false">SUM(P13:Q13)+SUM(S13:X13)</f>
        <v>87</v>
      </c>
    </row>
    <row r="14" customFormat="false" ht="15" hidden="false" customHeight="true" outlineLevel="0" collapsed="false">
      <c r="A14" s="15" t="s">
        <v>1314</v>
      </c>
      <c r="B14" s="15" t="s">
        <v>1315</v>
      </c>
      <c r="C14" s="15" t="s">
        <v>34</v>
      </c>
      <c r="D14" s="15" t="s">
        <v>1316</v>
      </c>
      <c r="E14" s="15" t="s">
        <v>1317</v>
      </c>
      <c r="F14" s="15" t="n">
        <v>0</v>
      </c>
      <c r="G14" s="15" t="n">
        <v>5</v>
      </c>
      <c r="H14" s="15" t="n">
        <v>2</v>
      </c>
      <c r="I14" s="15" t="n">
        <v>14</v>
      </c>
      <c r="J14" s="15" t="n">
        <v>1</v>
      </c>
      <c r="K14" s="15" t="n">
        <v>4</v>
      </c>
      <c r="L14" s="15" t="n">
        <v>2</v>
      </c>
      <c r="M14" s="15" t="n">
        <v>10</v>
      </c>
      <c r="N14" s="15" t="n">
        <v>6</v>
      </c>
      <c r="O14" s="15" t="n">
        <v>12</v>
      </c>
      <c r="P14" s="15" t="n">
        <f aca="false">F14+H14+J14+L14+N14</f>
        <v>11</v>
      </c>
      <c r="Q14" s="15" t="n">
        <f aca="false">G14+I14+K14+M14+O14</f>
        <v>45</v>
      </c>
      <c r="R14" s="16" t="n">
        <f aca="false">IF(P14+Q14=0,"",P14/(P14+Q14))</f>
        <v>0.196428571428571</v>
      </c>
      <c r="S14" s="15" t="n">
        <v>3</v>
      </c>
      <c r="T14" s="15" t="n">
        <v>6</v>
      </c>
      <c r="U14" s="15" t="n">
        <v>0</v>
      </c>
      <c r="V14" s="15" t="n">
        <v>3</v>
      </c>
      <c r="W14" s="15" t="n">
        <v>3</v>
      </c>
      <c r="X14" s="15" t="n">
        <v>0</v>
      </c>
      <c r="Y14" s="15" t="n">
        <f aca="false">SUM(P14:Q14)+SUM(S14:X14)</f>
        <v>71</v>
      </c>
    </row>
    <row r="15" customFormat="false" ht="15" hidden="false" customHeight="true" outlineLevel="0" collapsed="false">
      <c r="A15" s="15" t="s">
        <v>1318</v>
      </c>
      <c r="B15" s="15" t="s">
        <v>1319</v>
      </c>
      <c r="C15" s="15" t="s">
        <v>15</v>
      </c>
      <c r="D15" s="15" t="s">
        <v>1320</v>
      </c>
      <c r="E15" s="15" t="s">
        <v>1321</v>
      </c>
      <c r="F15" s="15" t="n">
        <v>16</v>
      </c>
      <c r="G15" s="15" t="n">
        <v>49</v>
      </c>
      <c r="H15" s="15" t="n">
        <v>14</v>
      </c>
      <c r="I15" s="15" t="n">
        <v>42</v>
      </c>
      <c r="J15" s="15" t="n">
        <v>17</v>
      </c>
      <c r="K15" s="15" t="n">
        <v>33</v>
      </c>
      <c r="L15" s="15" t="n">
        <v>21</v>
      </c>
      <c r="M15" s="15" t="n">
        <v>31</v>
      </c>
      <c r="N15" s="15" t="n">
        <v>11</v>
      </c>
      <c r="O15" s="15" t="n">
        <v>19</v>
      </c>
      <c r="P15" s="15" t="n">
        <f aca="false">F15+H15+J15+L15+N15</f>
        <v>79</v>
      </c>
      <c r="Q15" s="15" t="n">
        <f aca="false">G15+I15+K15+M15+O15</f>
        <v>174</v>
      </c>
      <c r="R15" s="16" t="n">
        <f aca="false">IF(P15+Q15=0,"",P15/(P15+Q15))</f>
        <v>0.312252964426877</v>
      </c>
      <c r="S15" s="15" t="n">
        <v>0</v>
      </c>
      <c r="T15" s="15" t="n">
        <v>1</v>
      </c>
      <c r="U15" s="15" t="n">
        <v>0</v>
      </c>
      <c r="V15" s="15" t="n">
        <v>2</v>
      </c>
      <c r="W15" s="15" t="n">
        <v>1</v>
      </c>
      <c r="X15" s="15" t="n">
        <v>9</v>
      </c>
      <c r="Y15" s="15" t="n">
        <f aca="false">SUM(P15:Q15)+SUM(S15:X15)</f>
        <v>266</v>
      </c>
    </row>
    <row r="16" customFormat="false" ht="15" hidden="false" customHeight="true" outlineLevel="0" collapsed="false">
      <c r="A16" s="15" t="s">
        <v>1322</v>
      </c>
      <c r="B16" s="15" t="s">
        <v>1323</v>
      </c>
      <c r="C16" s="15" t="s">
        <v>15</v>
      </c>
      <c r="D16" s="15" t="s">
        <v>1288</v>
      </c>
      <c r="E16" s="15" t="s">
        <v>1324</v>
      </c>
      <c r="F16" s="15" t="n">
        <v>0</v>
      </c>
      <c r="G16" s="15" t="n">
        <v>5</v>
      </c>
      <c r="H16" s="15" t="n">
        <v>0</v>
      </c>
      <c r="I16" s="15" t="n">
        <v>3</v>
      </c>
      <c r="J16" s="15" t="n">
        <v>0</v>
      </c>
      <c r="K16" s="15" t="n">
        <v>3</v>
      </c>
      <c r="L16" s="15" t="n">
        <v>0</v>
      </c>
      <c r="M16" s="15" t="n">
        <v>3</v>
      </c>
      <c r="N16" s="15" t="n">
        <v>1</v>
      </c>
      <c r="O16" s="15" t="n">
        <v>1</v>
      </c>
      <c r="P16" s="15" t="n">
        <f aca="false">F16+H16+J16+L16+N16</f>
        <v>1</v>
      </c>
      <c r="Q16" s="15" t="n">
        <f aca="false">G16+I16+K16+M16+O16</f>
        <v>15</v>
      </c>
      <c r="R16" s="16" t="n">
        <f aca="false">IF(P16+Q16=0,"",P16/(P16+Q16))</f>
        <v>0.0625</v>
      </c>
      <c r="S16" s="15" t="n">
        <v>1</v>
      </c>
      <c r="T16" s="15" t="n">
        <v>4</v>
      </c>
      <c r="U16" s="15" t="n">
        <v>0</v>
      </c>
      <c r="V16" s="15" t="n">
        <v>4</v>
      </c>
      <c r="W16" s="15" t="n">
        <v>1</v>
      </c>
      <c r="X16" s="15" t="n">
        <v>1</v>
      </c>
      <c r="Y16" s="15" t="n">
        <f aca="false">SUM(P16:Q16)+SUM(S16:X16)</f>
        <v>27</v>
      </c>
    </row>
    <row r="17" customFormat="false" ht="15" hidden="false" customHeight="true" outlineLevel="0" collapsed="false">
      <c r="A17" s="15" t="s">
        <v>1325</v>
      </c>
      <c r="B17" s="15" t="s">
        <v>1326</v>
      </c>
      <c r="C17" s="15" t="s">
        <v>37</v>
      </c>
      <c r="D17" s="15" t="s">
        <v>1288</v>
      </c>
      <c r="E17" s="15" t="s">
        <v>1327</v>
      </c>
      <c r="F17" s="15" t="n">
        <v>1</v>
      </c>
      <c r="G17" s="15" t="n">
        <v>18</v>
      </c>
      <c r="H17" s="15" t="n">
        <v>4</v>
      </c>
      <c r="I17" s="15" t="n">
        <v>15</v>
      </c>
      <c r="J17" s="15" t="n">
        <v>1</v>
      </c>
      <c r="K17" s="15" t="n">
        <v>4</v>
      </c>
      <c r="L17" s="15" t="n">
        <v>3</v>
      </c>
      <c r="M17" s="15" t="n">
        <v>4</v>
      </c>
      <c r="N17" s="15" t="n">
        <v>3</v>
      </c>
      <c r="O17" s="15" t="n">
        <v>7</v>
      </c>
      <c r="P17" s="15" t="n">
        <f aca="false">F17+H17+J17+L17+N17</f>
        <v>12</v>
      </c>
      <c r="Q17" s="15" t="n">
        <f aca="false">G17+I17+K17+M17+O17</f>
        <v>48</v>
      </c>
      <c r="R17" s="16" t="n">
        <f aca="false">IF(P17+Q17=0,"",P17/(P17+Q17))</f>
        <v>0.2</v>
      </c>
      <c r="S17" s="15" t="n">
        <v>1</v>
      </c>
      <c r="T17" s="15" t="n">
        <v>0</v>
      </c>
      <c r="U17" s="15" t="n">
        <v>1</v>
      </c>
      <c r="V17" s="15" t="n">
        <v>3</v>
      </c>
      <c r="W17" s="15" t="n">
        <v>2</v>
      </c>
      <c r="X17" s="15" t="n">
        <v>1</v>
      </c>
      <c r="Y17" s="15" t="n">
        <f aca="false">SUM(P17:Q17)+SUM(S17:X17)</f>
        <v>68</v>
      </c>
    </row>
    <row r="18" customFormat="false" ht="15" hidden="false" customHeight="true" outlineLevel="0" collapsed="false">
      <c r="A18" s="15" t="s">
        <v>1328</v>
      </c>
      <c r="B18" s="15" t="s">
        <v>1329</v>
      </c>
      <c r="C18" s="15" t="s">
        <v>15</v>
      </c>
      <c r="D18" s="15" t="s">
        <v>1330</v>
      </c>
      <c r="E18" s="15" t="s">
        <v>1331</v>
      </c>
      <c r="F18" s="15" t="n">
        <v>0</v>
      </c>
      <c r="G18" s="15" t="n">
        <v>1</v>
      </c>
      <c r="H18" s="15" t="n">
        <v>1</v>
      </c>
      <c r="I18" s="15" t="n">
        <v>8</v>
      </c>
      <c r="J18" s="15" t="n">
        <v>2</v>
      </c>
      <c r="K18" s="15" t="n">
        <v>9</v>
      </c>
      <c r="L18" s="15" t="n">
        <v>1</v>
      </c>
      <c r="M18" s="15" t="n">
        <v>1</v>
      </c>
      <c r="N18" s="15" t="n">
        <v>1</v>
      </c>
      <c r="O18" s="15" t="n">
        <v>0</v>
      </c>
      <c r="P18" s="15" t="n">
        <f aca="false">F18+H18+J18+L18+N18</f>
        <v>5</v>
      </c>
      <c r="Q18" s="15" t="n">
        <f aca="false">G18+I18+K18+M18+O18</f>
        <v>19</v>
      </c>
      <c r="R18" s="16" t="n">
        <f aca="false">IF(P18+Q18=0,"",P18/(P18+Q18))</f>
        <v>0.208333333333333</v>
      </c>
      <c r="S18" s="15" t="n">
        <v>0</v>
      </c>
      <c r="T18" s="15" t="n">
        <v>0</v>
      </c>
      <c r="U18" s="15" t="n">
        <v>0</v>
      </c>
      <c r="V18" s="15" t="n">
        <v>2</v>
      </c>
      <c r="W18" s="15" t="n">
        <v>8</v>
      </c>
      <c r="X18" s="15" t="n">
        <v>0</v>
      </c>
      <c r="Y18" s="15" t="n">
        <f aca="false">SUM(P18:Q18)+SUM(S18:X18)</f>
        <v>34</v>
      </c>
    </row>
    <row r="19" customFormat="false" ht="15" hidden="false" customHeight="true" outlineLevel="0" collapsed="false">
      <c r="A19" s="15" t="s">
        <v>1332</v>
      </c>
      <c r="B19" s="15" t="s">
        <v>1333</v>
      </c>
      <c r="C19" s="15" t="s">
        <v>15</v>
      </c>
      <c r="D19" s="15" t="s">
        <v>1288</v>
      </c>
      <c r="E19" s="15" t="s">
        <v>1334</v>
      </c>
      <c r="F19" s="15" t="n">
        <v>5</v>
      </c>
      <c r="G19" s="15" t="n">
        <v>5</v>
      </c>
      <c r="H19" s="15" t="n">
        <v>1</v>
      </c>
      <c r="I19" s="15" t="n">
        <v>5</v>
      </c>
      <c r="J19" s="15" t="n">
        <v>0</v>
      </c>
      <c r="K19" s="15" t="n">
        <v>5</v>
      </c>
      <c r="L19" s="15" t="n">
        <v>5</v>
      </c>
      <c r="M19" s="15" t="n">
        <v>4</v>
      </c>
      <c r="N19" s="15" t="n">
        <v>7</v>
      </c>
      <c r="O19" s="15" t="n">
        <v>20</v>
      </c>
      <c r="P19" s="15" t="n">
        <f aca="false">F19+H19+J19+L19+N19</f>
        <v>18</v>
      </c>
      <c r="Q19" s="15" t="n">
        <f aca="false">G19+I19+K19+M19+O19</f>
        <v>39</v>
      </c>
      <c r="R19" s="16" t="n">
        <f aca="false">IF(P19+Q19=0,"",P19/(P19+Q19))</f>
        <v>0.315789473684211</v>
      </c>
      <c r="S19" s="15" t="n">
        <v>4</v>
      </c>
      <c r="T19" s="15" t="n">
        <v>3</v>
      </c>
      <c r="U19" s="15" t="n">
        <v>0</v>
      </c>
      <c r="V19" s="15" t="n">
        <v>3</v>
      </c>
      <c r="W19" s="15" t="n">
        <v>7</v>
      </c>
      <c r="X19" s="15" t="n">
        <v>0</v>
      </c>
      <c r="Y19" s="15" t="n">
        <f aca="false">SUM(P19:Q19)+SUM(S19:X19)</f>
        <v>74</v>
      </c>
    </row>
    <row r="20" customFormat="false" ht="15" hidden="false" customHeight="true" outlineLevel="0" collapsed="false">
      <c r="A20" s="15" t="s">
        <v>1335</v>
      </c>
      <c r="B20" s="15" t="s">
        <v>1312</v>
      </c>
      <c r="C20" s="15" t="s">
        <v>34</v>
      </c>
      <c r="D20" s="15" t="s">
        <v>1336</v>
      </c>
      <c r="E20" s="15" t="s">
        <v>1337</v>
      </c>
      <c r="F20" s="15" t="n">
        <v>0</v>
      </c>
      <c r="G20" s="15" t="n">
        <v>0</v>
      </c>
      <c r="H20" s="15" t="n">
        <v>0</v>
      </c>
      <c r="I20" s="15" t="n">
        <v>1</v>
      </c>
      <c r="J20" s="15" t="n">
        <v>2</v>
      </c>
      <c r="K20" s="15" t="n">
        <v>3</v>
      </c>
      <c r="L20" s="15" t="n">
        <v>2</v>
      </c>
      <c r="M20" s="15" t="n">
        <v>3</v>
      </c>
      <c r="N20" s="15" t="n">
        <v>2</v>
      </c>
      <c r="O20" s="15" t="n">
        <v>7</v>
      </c>
      <c r="P20" s="15" t="n">
        <f aca="false">F20+H20+J20+L20+N20</f>
        <v>6</v>
      </c>
      <c r="Q20" s="15" t="n">
        <f aca="false">G20+I20+K20+M20+O20</f>
        <v>14</v>
      </c>
      <c r="R20" s="16" t="n">
        <f aca="false">IF(P20+Q20=0,"",P20/(P20+Q20))</f>
        <v>0.3</v>
      </c>
      <c r="S20" s="15" t="n">
        <v>1</v>
      </c>
      <c r="T20" s="15" t="n">
        <v>1</v>
      </c>
      <c r="U20" s="15" t="n">
        <v>0</v>
      </c>
      <c r="V20" s="15" t="n">
        <v>2</v>
      </c>
      <c r="W20" s="15" t="n">
        <v>0</v>
      </c>
      <c r="X20" s="15" t="n">
        <v>0</v>
      </c>
      <c r="Y20" s="15" t="n">
        <f aca="false">SUM(P20:Q20)+SUM(S20:X20)</f>
        <v>24</v>
      </c>
    </row>
    <row r="21" customFormat="false" ht="15" hidden="false" customHeight="true" outlineLevel="0" collapsed="false">
      <c r="A21" s="15" t="s">
        <v>1338</v>
      </c>
      <c r="B21" s="15" t="s">
        <v>1339</v>
      </c>
      <c r="C21" s="15" t="s">
        <v>15</v>
      </c>
      <c r="D21" s="15" t="s">
        <v>1340</v>
      </c>
      <c r="E21" s="15" t="s">
        <v>1341</v>
      </c>
      <c r="F21" s="15" t="n">
        <v>0</v>
      </c>
      <c r="G21" s="15" t="n">
        <v>0</v>
      </c>
      <c r="H21" s="15" t="n">
        <v>0</v>
      </c>
      <c r="I21" s="15" t="n">
        <v>0</v>
      </c>
      <c r="J21" s="15" t="n">
        <v>0</v>
      </c>
      <c r="K21" s="15" t="n">
        <v>0</v>
      </c>
      <c r="L21" s="15" t="n">
        <v>0</v>
      </c>
      <c r="M21" s="15" t="n">
        <v>0</v>
      </c>
      <c r="N21" s="15" t="n">
        <v>2</v>
      </c>
      <c r="O21" s="15" t="n">
        <v>1</v>
      </c>
      <c r="P21" s="15" t="n">
        <f aca="false">F21+H21+J21+L21+N21</f>
        <v>2</v>
      </c>
      <c r="Q21" s="15" t="n">
        <f aca="false">G21+I21+K21+M21+O21</f>
        <v>1</v>
      </c>
      <c r="R21" s="16" t="n">
        <f aca="false">IF(P21+Q21=0,"",P21/(P21+Q21))</f>
        <v>0.666666666666667</v>
      </c>
      <c r="S21" s="15" t="n">
        <v>1</v>
      </c>
      <c r="T21" s="15" t="n">
        <v>1</v>
      </c>
      <c r="U21" s="15" t="n">
        <v>0</v>
      </c>
      <c r="V21" s="15" t="n">
        <v>1</v>
      </c>
      <c r="W21" s="15" t="n">
        <v>0</v>
      </c>
      <c r="X21" s="15" t="n">
        <v>0</v>
      </c>
      <c r="Y21" s="15" t="n">
        <f aca="false">SUM(P21:Q21)+SUM(S21:X21)</f>
        <v>6</v>
      </c>
    </row>
    <row r="22" customFormat="false" ht="15" hidden="false" customHeight="true" outlineLevel="0" collapsed="false">
      <c r="A22" s="15" t="s">
        <v>1342</v>
      </c>
      <c r="B22" s="15" t="s">
        <v>1343</v>
      </c>
      <c r="C22" s="15" t="s">
        <v>15</v>
      </c>
      <c r="D22" s="15" t="s">
        <v>1288</v>
      </c>
      <c r="E22" s="15" t="s">
        <v>1342</v>
      </c>
      <c r="F22" s="15" t="n">
        <v>2</v>
      </c>
      <c r="G22" s="15" t="n">
        <v>7</v>
      </c>
      <c r="H22" s="15" t="n">
        <v>0</v>
      </c>
      <c r="I22" s="15" t="n">
        <v>8</v>
      </c>
      <c r="J22" s="15" t="n">
        <v>0</v>
      </c>
      <c r="K22" s="15" t="n">
        <v>5</v>
      </c>
      <c r="L22" s="15" t="n">
        <v>5</v>
      </c>
      <c r="M22" s="15" t="n">
        <v>9</v>
      </c>
      <c r="N22" s="15" t="n">
        <v>9</v>
      </c>
      <c r="O22" s="15" t="n">
        <v>27</v>
      </c>
      <c r="P22" s="15" t="n">
        <f aca="false">F22+H22+J22+L22+N22</f>
        <v>16</v>
      </c>
      <c r="Q22" s="15" t="n">
        <f aca="false">G22+I22+K22+M22+O22</f>
        <v>56</v>
      </c>
      <c r="R22" s="16" t="n">
        <f aca="false">IF(P22+Q22=0,"",P22/(P22+Q22))</f>
        <v>0.222222222222222</v>
      </c>
      <c r="S22" s="15" t="n">
        <v>14</v>
      </c>
      <c r="T22" s="15" t="n">
        <v>23</v>
      </c>
      <c r="U22" s="15" t="n">
        <v>4</v>
      </c>
      <c r="V22" s="15" t="n">
        <v>3</v>
      </c>
      <c r="W22" s="15" t="n">
        <v>0</v>
      </c>
      <c r="X22" s="15" t="n">
        <v>1</v>
      </c>
      <c r="Y22" s="15" t="n">
        <f aca="false">SUM(P22:Q22)+SUM(S22:X22)</f>
        <v>117</v>
      </c>
    </row>
    <row r="23" customFormat="false" ht="15" hidden="false" customHeight="true" outlineLevel="0" collapsed="false">
      <c r="A23" s="12" t="s">
        <v>1344</v>
      </c>
      <c r="F23" s="12" t="n">
        <f aca="false">SUM(F5:F22)</f>
        <v>53</v>
      </c>
      <c r="G23" s="12" t="n">
        <f aca="false">SUM(G5:G22)</f>
        <v>217</v>
      </c>
      <c r="H23" s="12" t="n">
        <f aca="false">SUM(H5:H22)</f>
        <v>47</v>
      </c>
      <c r="I23" s="12" t="n">
        <f aca="false">SUM(I5:I22)</f>
        <v>213</v>
      </c>
      <c r="J23" s="12" t="n">
        <f aca="false">SUM(J5:J22)</f>
        <v>55</v>
      </c>
      <c r="K23" s="12" t="n">
        <f aca="false">SUM(K5:K22)</f>
        <v>153</v>
      </c>
      <c r="L23" s="12" t="n">
        <f aca="false">SUM(L5:L22)</f>
        <v>74</v>
      </c>
      <c r="M23" s="12" t="n">
        <f aca="false">SUM(M5:M22)</f>
        <v>172</v>
      </c>
      <c r="N23" s="12" t="n">
        <f aca="false">SUM(N5:N22)</f>
        <v>102</v>
      </c>
      <c r="O23" s="12" t="n">
        <f aca="false">SUM(O5:O22)</f>
        <v>199</v>
      </c>
      <c r="P23" s="12" t="n">
        <f aca="false">SUM(P5:P22)</f>
        <v>331</v>
      </c>
      <c r="Q23" s="12" t="n">
        <f aca="false">SUM(Q5:Q22)</f>
        <v>954</v>
      </c>
      <c r="R23" s="13" t="n">
        <f aca="false">IF(P23+Q23=0,"",P23/(P23+Q23))</f>
        <v>0.257587548638132</v>
      </c>
      <c r="S23" s="12" t="n">
        <f aca="false">SUM(S5:S22)</f>
        <v>58</v>
      </c>
      <c r="T23" s="12" t="n">
        <f aca="false">SUM(T5:T22)</f>
        <v>102</v>
      </c>
      <c r="U23" s="12" t="n">
        <f aca="false">SUM(U5:U22)</f>
        <v>8</v>
      </c>
      <c r="V23" s="12" t="n">
        <f aca="false">SUM(V5:V22)</f>
        <v>44</v>
      </c>
      <c r="W23" s="12" t="n">
        <f aca="false">SUM(W5:W22)</f>
        <v>41</v>
      </c>
      <c r="X23" s="12" t="n">
        <f aca="false">SUM(X5:X22)</f>
        <v>25</v>
      </c>
      <c r="Y23" s="12" t="n">
        <f aca="false">SUM(Y5:Y22)</f>
        <v>1563</v>
      </c>
    </row>
    <row r="26" customFormat="false" ht="15" hidden="false" customHeight="true" outlineLevel="0" collapsed="false">
      <c r="A26" s="17" t="s">
        <v>1345</v>
      </c>
      <c r="B26" s="17" t="s">
        <v>15</v>
      </c>
      <c r="C26" s="17" t="s">
        <v>37</v>
      </c>
      <c r="D26" s="17" t="s">
        <v>34</v>
      </c>
      <c r="E26" s="17" t="s">
        <v>1344</v>
      </c>
    </row>
    <row r="27" customFormat="false" ht="15" hidden="false" customHeight="true" outlineLevel="0" collapsed="false">
      <c r="A27" s="9" t="s">
        <v>1346</v>
      </c>
      <c r="B27" s="11" t="n">
        <f aca="false">IF(SUMIFS(F$5:F$22,$C$5:$C$22,"Catalunya")+SUMIFS(G$5:G$22,$C$5:$C$22,"Catalunya")=0,"",SUMIFS(F$5:F$22,$C$5:$C$22,"Catalunya")/(SUMIFS(F$5:F$22,$C$5:$C$22,"Catalunya")+SUMIFS(G$5:G$22,$C$5:$C$22,"Catalunya")))</f>
        <v>0.227513227513228</v>
      </c>
      <c r="C27" s="11" t="n">
        <f aca="false">IF(SUMIFS(F$5:F$22,$C$5:$C$22,"País Valencià")+SUMIFS(G$5:G$22,$C$5:$C$22,"País Valencià")=0,"",SUMIFS(F$5:F$22,$C$5:$C$22,"País Valencià")/(SUMIFS(F$5:F$22,$C$5:$C$22,"País Valencià")+SUMIFS(G$5:G$22,$C$5:$C$22,"País Valencià")))</f>
        <v>0.111111111111111</v>
      </c>
      <c r="D27" s="11" t="n">
        <f aca="false">IF(SUMIFS(F$5:F$22,$C$5:$C$22,"Illes Balears")+SUMIFS(G$5:G$22,$C$5:$C$22,"Illes Balears")=0,"",SUMIFS(F$5:F$22,$C$5:$C$22,"Illes Balears")/(SUMIFS(F$5:F$22,$C$5:$C$22,"Illes Balears")+SUMIFS(G$5:G$22,$C$5:$C$22,"Illes Balears")))</f>
        <v>0.138888888888889</v>
      </c>
      <c r="E27" s="11" t="n">
        <f aca="false">IF(F23+G23=0,"",F23/(F23+G23))</f>
        <v>0.196296296296296</v>
      </c>
    </row>
    <row r="28" customFormat="false" ht="15" hidden="false" customHeight="true" outlineLevel="0" collapsed="false">
      <c r="A28" s="9" t="s">
        <v>1347</v>
      </c>
      <c r="B28" s="11" t="n">
        <f aca="false">IF(SUMIFS(H$5:H$22,$C$5:$C$22,"Catalunya")+SUMIFS(I$5:I$22,$C$5:$C$22,"Catalunya")=0,"",SUMIFS(H$5:H$22,$C$5:$C$22,"Catalunya")/(SUMIFS(H$5:H$22,$C$5:$C$22,"Catalunya")+SUMIFS(I$5:I$22,$C$5:$C$22,"Catalunya")))</f>
        <v>0.19375</v>
      </c>
      <c r="C28" s="11" t="n">
        <f aca="false">IF(SUMIFS(H$5:H$22,$C$5:$C$22,"País Valencià")+SUMIFS(I$5:I$22,$C$5:$C$22,"País Valencià")=0,"",SUMIFS(H$5:H$22,$C$5:$C$22,"País Valencià")/(SUMIFS(H$5:H$22,$C$5:$C$22,"País Valencià")+SUMIFS(I$5:I$22,$C$5:$C$22,"País Valencià")))</f>
        <v>0.176470588235294</v>
      </c>
      <c r="D28" s="11" t="n">
        <f aca="false">IF(SUMIFS(H$5:H$22,$C$5:$C$22,"Illes Balears")+SUMIFS(I$5:I$22,$C$5:$C$22,"Illes Balears")=0,"",SUMIFS(H$5:H$22,$C$5:$C$22,"Illes Balears")/(SUMIFS(H$5:H$22,$C$5:$C$22,"Illes Balears")+SUMIFS(I$5:I$22,$C$5:$C$22,"Illes Balears")))</f>
        <v>0.142857142857143</v>
      </c>
      <c r="E28" s="11" t="n">
        <f aca="false">IF(H23+I23=0,"",H23/(H23+I23))</f>
        <v>0.180769230769231</v>
      </c>
    </row>
    <row r="29" customFormat="false" ht="15" hidden="false" customHeight="true" outlineLevel="0" collapsed="false">
      <c r="A29" s="9" t="s">
        <v>1348</v>
      </c>
      <c r="B29" s="11" t="n">
        <f aca="false">IF(SUMIFS(J$5:J$22,$C$5:$C$22,"Catalunya")+SUMIFS(K$5:K$22,$C$5:$C$22,"Catalunya")=0,"",SUMIFS(J$5:J$22,$C$5:$C$22,"Catalunya")/(SUMIFS(J$5:J$22,$C$5:$C$22,"Catalunya")+SUMIFS(K$5:K$22,$C$5:$C$22,"Catalunya")))</f>
        <v>0.26</v>
      </c>
      <c r="C29" s="11" t="n">
        <f aca="false">IF(SUMIFS(J$5:J$22,$C$5:$C$22,"País Valencià")+SUMIFS(K$5:K$22,$C$5:$C$22,"País Valencià")=0,"",SUMIFS(J$5:J$22,$C$5:$C$22,"País Valencià")/(SUMIFS(J$5:J$22,$C$5:$C$22,"País Valencià")+SUMIFS(K$5:K$22,$C$5:$C$22,"País Valencià")))</f>
        <v>0.241379310344828</v>
      </c>
      <c r="D29" s="11" t="n">
        <f aca="false">IF(SUMIFS(J$5:J$22,$C$5:$C$22,"Illes Balears")+SUMIFS(K$5:K$22,$C$5:$C$22,"Illes Balears")=0,"",SUMIFS(J$5:J$22,$C$5:$C$22,"Illes Balears")/(SUMIFS(J$5:J$22,$C$5:$C$22,"Illes Balears")+SUMIFS(K$5:K$22,$C$5:$C$22,"Illes Balears")))</f>
        <v>0.310344827586207</v>
      </c>
      <c r="E29" s="11" t="n">
        <f aca="false">IF(J23+K23=0,"",J23/(J23+K23))</f>
        <v>0.264423076923077</v>
      </c>
    </row>
    <row r="30" customFormat="false" ht="15" hidden="false" customHeight="true" outlineLevel="0" collapsed="false">
      <c r="A30" s="9" t="s">
        <v>1349</v>
      </c>
      <c r="B30" s="11" t="n">
        <f aca="false">IF(SUMIFS(L$5:L$22,$C$5:$C$22,"Catalunya")+SUMIFS(M$5:M$22,$C$5:$C$22,"Catalunya")=0,"",SUMIFS(L$5:L$22,$C$5:$C$22,"Catalunya")/(SUMIFS(L$5:L$22,$C$5:$C$22,"Catalunya")+SUMIFS(M$5:M$22,$C$5:$C$22,"Catalunya")))</f>
        <v>0.308219178082192</v>
      </c>
      <c r="C30" s="11" t="n">
        <f aca="false">IF(SUMIFS(L$5:L$22,$C$5:$C$22,"País Valencià")+SUMIFS(M$5:M$22,$C$5:$C$22,"País Valencià")=0,"",SUMIFS(L$5:L$22,$C$5:$C$22,"País Valencià")/(SUMIFS(L$5:L$22,$C$5:$C$22,"País Valencià")+SUMIFS(M$5:M$22,$C$5:$C$22,"País Valencià")))</f>
        <v>0.361702127659575</v>
      </c>
      <c r="D30" s="11" t="n">
        <f aca="false">IF(SUMIFS(L$5:L$22,$C$5:$C$22,"Illes Balears")+SUMIFS(M$5:M$22,$C$5:$C$22,"Illes Balears")=0,"",SUMIFS(L$5:L$22,$C$5:$C$22,"Illes Balears")/(SUMIFS(L$5:L$22,$C$5:$C$22,"Illes Balears")+SUMIFS(M$5:M$22,$C$5:$C$22,"Illes Balears")))</f>
        <v>0.226415094339623</v>
      </c>
      <c r="E30" s="11" t="n">
        <f aca="false">IF(L23+M23=0,"",L23/(L23+M23))</f>
        <v>0.300813008130081</v>
      </c>
    </row>
    <row r="31" customFormat="false" ht="15" hidden="false" customHeight="true" outlineLevel="0" collapsed="false">
      <c r="A31" s="9" t="s">
        <v>1350</v>
      </c>
      <c r="B31" s="11" t="n">
        <f aca="false">IF(SUMIFS(N$5:N$22,$C$5:$C$22,"Catalunya")+SUMIFS(O$5:O$22,$C$5:$C$22,"Catalunya")=0,"",SUMIFS(N$5:N$22,$C$5:$C$22,"Catalunya")/(SUMIFS(N$5:N$22,$C$5:$C$22,"Catalunya")+SUMIFS(O$5:O$22,$C$5:$C$22,"Catalunya")))</f>
        <v>0.344262295081967</v>
      </c>
      <c r="C31" s="11" t="n">
        <f aca="false">IF(SUMIFS(N$5:N$22,$C$5:$C$22,"País Valencià")+SUMIFS(O$5:O$22,$C$5:$C$22,"País Valencià")=0,"",SUMIFS(N$5:N$22,$C$5:$C$22,"País Valencià")/(SUMIFS(N$5:N$22,$C$5:$C$22,"País Valencià")+SUMIFS(O$5:O$22,$C$5:$C$22,"País Valencià")))</f>
        <v>0.348837209302326</v>
      </c>
      <c r="D31" s="11" t="n">
        <f aca="false">IF(SUMIFS(N$5:N$22,$C$5:$C$22,"Illes Balears")+SUMIFS(O$5:O$22,$C$5:$C$22,"Illes Balears")=0,"",SUMIFS(N$5:N$22,$C$5:$C$22,"Illes Balears")/(SUMIFS(N$5:N$22,$C$5:$C$22,"Illes Balears")+SUMIFS(O$5:O$22,$C$5:$C$22,"Illes Balears")))</f>
        <v>0.32</v>
      </c>
      <c r="E31" s="11" t="n">
        <f aca="false">IF(N23+O23=0,"",N23/(N23+O23))</f>
        <v>0.338870431893688</v>
      </c>
    </row>
    <row r="34" customFormat="false" ht="15" hidden="false" customHeight="true" outlineLevel="0" collapsed="false">
      <c r="A34" s="18" t="s">
        <v>1351</v>
      </c>
    </row>
    <row r="35" customFormat="false" ht="15" hidden="false" customHeight="true" outlineLevel="0" collapsed="false">
      <c r="A35" s="18" t="s">
        <v>1352</v>
      </c>
    </row>
    <row r="36" customFormat="false" ht="15" hidden="false" customHeight="true" outlineLevel="0" collapsed="false">
      <c r="A36" s="18" t="s">
        <v>1353</v>
      </c>
    </row>
    <row r="37" customFormat="false" ht="15" hidden="false" customHeight="true" outlineLevel="0" collapsed="false">
      <c r="A37" s="18" t="s">
        <v>1354</v>
      </c>
    </row>
    <row r="38" customFormat="false" ht="15" hidden="false" customHeight="true" outlineLevel="0" collapsed="false">
      <c r="A38" s="18" t="s">
        <v>1355</v>
      </c>
    </row>
    <row r="39" customFormat="false" ht="15" hidden="false" customHeight="true" outlineLevel="0" collapsed="false">
      <c r="A39" s="18" t="s">
        <v>1356</v>
      </c>
    </row>
    <row r="40" customFormat="false" ht="15" hidden="false" customHeight="true" outlineLevel="0" collapsed="false">
      <c r="A40" s="18" t="s">
        <v>1357</v>
      </c>
    </row>
  </sheetData>
  <mergeCells count="1">
    <mergeCell ref="A2:Q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5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8"/>
    <col collapsed="false" customWidth="true" hidden="false" outlineLevel="0" max="2" min="2" style="1" width="95"/>
  </cols>
  <sheetData>
    <row r="1" customFormat="false" ht="15" hidden="false" customHeight="true" outlineLevel="0" collapsed="false">
      <c r="A1" s="17" t="s">
        <v>1358</v>
      </c>
      <c r="B1" s="17" t="s">
        <v>1359</v>
      </c>
    </row>
    <row r="2" customFormat="false" ht="23.25" hidden="false" customHeight="true" outlineLevel="0" collapsed="false">
      <c r="A2" s="19" t="s">
        <v>1360</v>
      </c>
      <c r="B2" s="19" t="s">
        <v>1361</v>
      </c>
    </row>
    <row r="3" customFormat="false" ht="34.5" hidden="false" customHeight="true" outlineLevel="0" collapsed="false">
      <c r="A3" s="19" t="s">
        <v>2</v>
      </c>
      <c r="B3" s="19" t="s">
        <v>1362</v>
      </c>
    </row>
    <row r="4" customFormat="false" ht="34.5" hidden="false" customHeight="true" outlineLevel="0" collapsed="false">
      <c r="A4" s="19" t="s">
        <v>1363</v>
      </c>
      <c r="B4" s="19" t="s">
        <v>1364</v>
      </c>
    </row>
    <row r="5" customFormat="false" ht="15" hidden="false" customHeight="true" outlineLevel="0" collapsed="false">
      <c r="A5" s="19" t="s">
        <v>5</v>
      </c>
      <c r="B5" s="19" t="s">
        <v>1365</v>
      </c>
    </row>
    <row r="6" customFormat="false" ht="15" hidden="false" customHeight="true" outlineLevel="0" collapsed="false">
      <c r="A6" s="19" t="s">
        <v>6</v>
      </c>
      <c r="B6" s="19" t="s">
        <v>1366</v>
      </c>
    </row>
    <row r="7" customFormat="false" ht="23.25" hidden="false" customHeight="true" outlineLevel="0" collapsed="false">
      <c r="A7" s="19" t="s">
        <v>7</v>
      </c>
      <c r="B7" s="19" t="s">
        <v>1367</v>
      </c>
    </row>
    <row r="8" customFormat="false" ht="23.25" hidden="false" customHeight="true" outlineLevel="0" collapsed="false">
      <c r="A8" s="19" t="s">
        <v>1368</v>
      </c>
      <c r="B8" s="19" t="s">
        <v>1369</v>
      </c>
    </row>
    <row r="9" customFormat="false" ht="45.75" hidden="false" customHeight="true" outlineLevel="0" collapsed="false">
      <c r="A9" s="19" t="s">
        <v>1370</v>
      </c>
      <c r="B9" s="19" t="s">
        <v>1371</v>
      </c>
    </row>
    <row r="10" customFormat="false" ht="15" hidden="false" customHeight="true" outlineLevel="0" collapsed="false">
      <c r="A10" s="19" t="s">
        <v>1372</v>
      </c>
      <c r="B10" s="19" t="s">
        <v>1373</v>
      </c>
    </row>
    <row r="11" customFormat="false" ht="79.5" hidden="false" customHeight="true" outlineLevel="0" collapsed="false">
      <c r="A11" s="19" t="s">
        <v>1374</v>
      </c>
      <c r="B11" s="19" t="s">
        <v>1375</v>
      </c>
    </row>
    <row r="12" customFormat="false" ht="45.75" hidden="false" customHeight="true" outlineLevel="0" collapsed="false">
      <c r="A12" s="19" t="s">
        <v>1376</v>
      </c>
      <c r="B12" s="19" t="s">
        <v>1377</v>
      </c>
    </row>
    <row r="13" customFormat="false" ht="34.5" hidden="false" customHeight="true" outlineLevel="0" collapsed="false">
      <c r="A13" s="19" t="s">
        <v>1378</v>
      </c>
      <c r="B13" s="19" t="s">
        <v>1379</v>
      </c>
    </row>
    <row r="14" customFormat="false" ht="23.25" hidden="false" customHeight="true" outlineLevel="0" collapsed="false">
      <c r="A14" s="19" t="s">
        <v>1380</v>
      </c>
      <c r="B14" s="19" t="s">
        <v>1381</v>
      </c>
    </row>
    <row r="15" customFormat="false" ht="15" hidden="false" customHeight="true" outlineLevel="0" collapsed="false">
      <c r="A15" s="19" t="s">
        <v>1382</v>
      </c>
      <c r="B15" s="19" t="s">
        <v>1383</v>
      </c>
    </row>
    <row r="17" customFormat="false" ht="15" hidden="false" customHeight="true" outlineLevel="0" collapsed="false">
      <c r="A17" s="17" t="s">
        <v>0</v>
      </c>
      <c r="B17" s="17" t="s">
        <v>1384</v>
      </c>
    </row>
    <row r="18" customFormat="false" ht="15" hidden="false" customHeight="true" outlineLevel="0" collapsed="false">
      <c r="A18" s="19" t="s">
        <v>14</v>
      </c>
      <c r="B18" s="19" t="s">
        <v>23</v>
      </c>
    </row>
    <row r="19" customFormat="false" ht="15" hidden="false" customHeight="true" outlineLevel="0" collapsed="false">
      <c r="A19" s="19" t="s">
        <v>86</v>
      </c>
      <c r="B19" s="19" t="s">
        <v>88</v>
      </c>
    </row>
    <row r="20" customFormat="false" ht="15" hidden="false" customHeight="true" outlineLevel="0" collapsed="false">
      <c r="A20" s="19" t="s">
        <v>134</v>
      </c>
      <c r="B20" s="19" t="s">
        <v>135</v>
      </c>
    </row>
    <row r="21" customFormat="false" ht="15" hidden="false" customHeight="true" outlineLevel="0" collapsed="false">
      <c r="A21" s="19" t="s">
        <v>189</v>
      </c>
      <c r="B21" s="19" t="s">
        <v>192</v>
      </c>
    </row>
    <row r="22" customFormat="false" ht="15" hidden="false" customHeight="true" outlineLevel="0" collapsed="false">
      <c r="A22" s="19" t="s">
        <v>236</v>
      </c>
      <c r="B22" s="19" t="s">
        <v>239</v>
      </c>
    </row>
    <row r="23" customFormat="false" ht="15" hidden="false" customHeight="true" outlineLevel="0" collapsed="false">
      <c r="A23" s="19" t="s">
        <v>287</v>
      </c>
      <c r="B23" s="19" t="s">
        <v>290</v>
      </c>
    </row>
    <row r="24" customFormat="false" ht="15" hidden="false" customHeight="true" outlineLevel="0" collapsed="false">
      <c r="A24" s="19" t="s">
        <v>343</v>
      </c>
      <c r="B24" s="19" t="s">
        <v>348</v>
      </c>
    </row>
    <row r="25" customFormat="false" ht="15" hidden="false" customHeight="true" outlineLevel="0" collapsed="false">
      <c r="A25" s="19" t="s">
        <v>1050</v>
      </c>
      <c r="B25" s="19" t="s">
        <v>1054</v>
      </c>
    </row>
    <row r="26" customFormat="false" ht="15" hidden="false" customHeight="true" outlineLevel="0" collapsed="false">
      <c r="A26" s="19" t="s">
        <v>1099</v>
      </c>
      <c r="B26" s="19" t="s">
        <v>1101</v>
      </c>
    </row>
    <row r="27" customFormat="false" ht="15" hidden="false" customHeight="true" outlineLevel="0" collapsed="false">
      <c r="A27" s="19" t="s">
        <v>1137</v>
      </c>
      <c r="B27" s="19" t="s">
        <v>1140</v>
      </c>
    </row>
    <row r="28" customFormat="false" ht="15" hidden="false" customHeight="true" outlineLevel="0" collapsed="false">
      <c r="A28" s="19" t="s">
        <v>50</v>
      </c>
      <c r="B28" s="19" t="s">
        <v>1154</v>
      </c>
    </row>
    <row r="29" customFormat="false" ht="15" hidden="false" customHeight="true" outlineLevel="0" collapsed="false">
      <c r="A29" s="19" t="s">
        <v>859</v>
      </c>
      <c r="B29" s="19" t="s">
        <v>1170</v>
      </c>
    </row>
    <row r="30" customFormat="false" ht="15" hidden="false" customHeight="true" outlineLevel="0" collapsed="false">
      <c r="A30" s="19" t="s">
        <v>386</v>
      </c>
      <c r="B30" s="19" t="s">
        <v>388</v>
      </c>
    </row>
    <row r="31" customFormat="false" ht="15" hidden="false" customHeight="true" outlineLevel="0" collapsed="false">
      <c r="A31" s="19" t="s">
        <v>425</v>
      </c>
      <c r="B31" s="19" t="s">
        <v>427</v>
      </c>
    </row>
    <row r="32" customFormat="false" ht="23.25" hidden="false" customHeight="true" outlineLevel="0" collapsed="false">
      <c r="A32" s="19" t="s">
        <v>454</v>
      </c>
      <c r="B32" s="19" t="s">
        <v>457</v>
      </c>
    </row>
    <row r="33" customFormat="false" ht="15" hidden="false" customHeight="true" outlineLevel="0" collapsed="false">
      <c r="A33" s="19" t="s">
        <v>515</v>
      </c>
      <c r="B33" s="19" t="s">
        <v>517</v>
      </c>
    </row>
    <row r="34" customFormat="false" ht="15" hidden="false" customHeight="true" outlineLevel="0" collapsed="false">
      <c r="A34" s="19" t="s">
        <v>560</v>
      </c>
      <c r="B34" s="19" t="s">
        <v>563</v>
      </c>
    </row>
    <row r="35" customFormat="false" ht="15" hidden="false" customHeight="true" outlineLevel="0" collapsed="false">
      <c r="A35" s="19" t="s">
        <v>599</v>
      </c>
      <c r="B35" s="19" t="s">
        <v>602</v>
      </c>
    </row>
    <row r="36" customFormat="false" ht="15" hidden="false" customHeight="true" outlineLevel="0" collapsed="false">
      <c r="A36" s="19" t="s">
        <v>659</v>
      </c>
      <c r="B36" s="19" t="s">
        <v>661</v>
      </c>
    </row>
    <row r="37" customFormat="false" ht="23.25" hidden="false" customHeight="true" outlineLevel="0" collapsed="false">
      <c r="A37" s="19" t="s">
        <v>694</v>
      </c>
      <c r="B37" s="19" t="s">
        <v>697</v>
      </c>
    </row>
    <row r="38" customFormat="false" ht="23.25" hidden="false" customHeight="true" outlineLevel="0" collapsed="false">
      <c r="A38" s="19" t="s">
        <v>728</v>
      </c>
      <c r="B38" s="19" t="s">
        <v>731</v>
      </c>
    </row>
    <row r="39" customFormat="false" ht="15" hidden="false" customHeight="true" outlineLevel="0" collapsed="false">
      <c r="A39" s="19" t="s">
        <v>770</v>
      </c>
      <c r="B39" s="19" t="s">
        <v>771</v>
      </c>
    </row>
    <row r="40" customFormat="false" ht="23.25" hidden="false" customHeight="true" outlineLevel="0" collapsed="false">
      <c r="A40" s="19" t="s">
        <v>798</v>
      </c>
      <c r="B40" s="19" t="s">
        <v>800</v>
      </c>
    </row>
    <row r="41" customFormat="false" ht="15" hidden="false" customHeight="true" outlineLevel="0" collapsed="false">
      <c r="A41" s="19" t="s">
        <v>844</v>
      </c>
      <c r="B41" s="19" t="s">
        <v>846</v>
      </c>
    </row>
    <row r="42" customFormat="false" ht="15" hidden="false" customHeight="true" outlineLevel="0" collapsed="false">
      <c r="A42" s="19" t="s">
        <v>885</v>
      </c>
      <c r="B42" s="19" t="s">
        <v>886</v>
      </c>
    </row>
    <row r="43" customFormat="false" ht="15" hidden="false" customHeight="true" outlineLevel="0" collapsed="false">
      <c r="A43" s="19" t="s">
        <v>915</v>
      </c>
      <c r="B43" s="19" t="s">
        <v>918</v>
      </c>
    </row>
    <row r="44" customFormat="false" ht="15" hidden="false" customHeight="true" outlineLevel="0" collapsed="false">
      <c r="A44" s="19" t="s">
        <v>485</v>
      </c>
      <c r="B44" s="19" t="s">
        <v>488</v>
      </c>
    </row>
    <row r="45" customFormat="false" ht="15" hidden="false" customHeight="true" outlineLevel="0" collapsed="false">
      <c r="A45" s="19" t="s">
        <v>945</v>
      </c>
      <c r="B45" s="19" t="s">
        <v>948</v>
      </c>
    </row>
    <row r="46" customFormat="false" ht="15" hidden="false" customHeight="true" outlineLevel="0" collapsed="false">
      <c r="A46" s="19" t="s">
        <v>979</v>
      </c>
      <c r="B46" s="19" t="s">
        <v>980</v>
      </c>
    </row>
    <row r="47" customFormat="false" ht="15" hidden="false" customHeight="true" outlineLevel="0" collapsed="false">
      <c r="A47" s="19" t="s">
        <v>1003</v>
      </c>
      <c r="B47" s="19" t="s">
        <v>1004</v>
      </c>
    </row>
    <row r="48" customFormat="false" ht="23.25" hidden="false" customHeight="true" outlineLevel="0" collapsed="false">
      <c r="A48" s="19" t="s">
        <v>1010</v>
      </c>
      <c r="B48" s="19" t="s">
        <v>1012</v>
      </c>
    </row>
    <row r="49" customFormat="false" ht="15" hidden="false" customHeight="true" outlineLevel="0" collapsed="false">
      <c r="A49" s="19" t="s">
        <v>1030</v>
      </c>
      <c r="B49" s="19" t="s">
        <v>1032</v>
      </c>
    </row>
    <row r="50" customFormat="false" ht="15" hidden="false" customHeight="true" outlineLevel="0" collapsed="false">
      <c r="A50" s="19" t="s">
        <v>1185</v>
      </c>
      <c r="B50" s="19" t="s">
        <v>661</v>
      </c>
    </row>
    <row r="51" customFormat="false" ht="15" hidden="false" customHeight="true" outlineLevel="0" collapsed="false">
      <c r="A51" s="19" t="s">
        <v>1202</v>
      </c>
      <c r="B51" s="19" t="s">
        <v>1205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2026-10-28T11:43:54Z</dcterms:created>
  <dc:creator>openpyxl</dc:creator>
  <dc:description/>
  <dc:language>en-US</dc:language>
  <cp:lastModifiedBy/>
  <dcterms:modified xsi:type="dcterms:W3CDTF">2026-11-04T19:30:50Z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